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6" windowHeight="8016" activeTab="1"/>
  </bookViews>
  <sheets>
    <sheet name="9 средства по кодам" sheetId="1" r:id="rId1"/>
    <sheet name="10 средства бюджет" sheetId="2" r:id="rId2"/>
    <sheet name="11 КАИП" sheetId="3" r:id="rId3"/>
  </sheets>
  <definedNames>
    <definedName name="_xlnm.Print_Area" localSheetId="1">'10 средства бюджет'!$A$1:$M$63</definedName>
    <definedName name="_xlnm.Print_Area" localSheetId="2">'11 КАИП'!$A$1:$P$26</definedName>
  </definedNames>
  <calcPr fullCalcOnLoad="1"/>
</workbook>
</file>

<file path=xl/sharedStrings.xml><?xml version="1.0" encoding="utf-8"?>
<sst xmlns="http://schemas.openxmlformats.org/spreadsheetml/2006/main" count="613" uniqueCount="332">
  <si>
    <t>Приложение № 9</t>
  </si>
  <si>
    <t>к Порядку принятия решений о разработке  муниципальных программ , их формировании и реализации</t>
  </si>
  <si>
    <t>тыс.руб.</t>
  </si>
  <si>
    <t>Статус (муниципальная программа, подпрограмма)</t>
  </si>
  <si>
    <t>Наименование 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</si>
  <si>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</si>
  <si>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</si>
  <si>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</si>
  <si>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ГРБС</t>
  </si>
  <si>
    <t>Рз Пр</t>
  </si>
  <si>
    <t>ЦСР</t>
  </si>
  <si>
    <t>ВР</t>
  </si>
  <si>
    <t>январь - март</t>
  </si>
  <si>
    <t>январь - июнь</t>
  </si>
  <si>
    <t>январь-сентябрь</t>
  </si>
  <si>
    <t>значение на конец года</t>
  </si>
  <si>
    <t>план</t>
  </si>
  <si>
    <t>факт</t>
  </si>
  <si>
    <t>Муниципальная программа</t>
  </si>
  <si>
    <t xml:space="preserve">всего расходные обязательства </t>
  </si>
  <si>
    <t>в том числе по ГРБС:</t>
  </si>
  <si>
    <t>0 98</t>
  </si>
  <si>
    <t>Подпрограмма 1</t>
  </si>
  <si>
    <t>Мероприятие 1.1</t>
  </si>
  <si>
    <t>0503</t>
  </si>
  <si>
    <t>Мероприятие 2.1</t>
  </si>
  <si>
    <t>Обеспечение участия в осщ. Расходов по капремонту объектов, находящихся в муниципальной собственности</t>
  </si>
  <si>
    <t>0501</t>
  </si>
  <si>
    <t>243</t>
  </si>
  <si>
    <t>Мероприятие 2.2</t>
  </si>
  <si>
    <t>244</t>
  </si>
  <si>
    <t>Мероприятие 3.1</t>
  </si>
  <si>
    <t>Мероприятие 3.2</t>
  </si>
  <si>
    <t>Изготовление проектно-сметной док-ии и заключений на объекты мунципальной собственности</t>
  </si>
  <si>
    <t>0113</t>
  </si>
  <si>
    <t>Мероприятие 4.1</t>
  </si>
  <si>
    <t>0502</t>
  </si>
  <si>
    <t>Мероприятие 4.2</t>
  </si>
  <si>
    <t>0505</t>
  </si>
  <si>
    <t>098</t>
  </si>
  <si>
    <t>Мероприятие 5.1</t>
  </si>
  <si>
    <t>Актуализация схемы сетей теплоснабжения</t>
  </si>
  <si>
    <t>Подпрограмма 2</t>
  </si>
  <si>
    <t>Содержание улично-дорожной сети</t>
  </si>
  <si>
    <t>Мероприятие 1.4</t>
  </si>
  <si>
    <t>Мероприятие 1.5</t>
  </si>
  <si>
    <t>Мероприятие 1.6</t>
  </si>
  <si>
    <t>Мероприятие 1.7</t>
  </si>
  <si>
    <t>Капремонт автодорог общего пользования местного значения городских округов</t>
  </si>
  <si>
    <t>Субсидия на возмещение убытков от пассажирских перевозок на социально-значимых маршрутах</t>
  </si>
  <si>
    <t>Мероприятие 3.4</t>
  </si>
  <si>
    <t>Глава города</t>
  </si>
  <si>
    <t>Подпись</t>
  </si>
  <si>
    <t>Начальник финансово-бюджетного отдела</t>
  </si>
  <si>
    <t>Приложение № 10</t>
  </si>
  <si>
    <t>к Порядку принятия решений о разработке муниципальных  программ города Иланский Иланского района, их формировании и реализации</t>
  </si>
  <si>
    <t>тыс. рублей</t>
  </si>
  <si>
    <t>Статус</t>
  </si>
  <si>
    <t>Наименование муниципальной программы, подпрограммы муниципальной программы</t>
  </si>
  <si>
    <t>Источники финансирования</t>
  </si>
  <si>
    <t xml:space="preserve">Всего                    </t>
  </si>
  <si>
    <t xml:space="preserve">в том числе:             </t>
  </si>
  <si>
    <t>федеральный бюджет</t>
  </si>
  <si>
    <t xml:space="preserve">краевой бюджет           </t>
  </si>
  <si>
    <t>бюджет города</t>
  </si>
  <si>
    <t xml:space="preserve">внебюджетные  источники                 </t>
  </si>
  <si>
    <t>юридические лица</t>
  </si>
  <si>
    <t xml:space="preserve">федеральный бюджет    </t>
  </si>
  <si>
    <t xml:space="preserve">федеральный бюджет </t>
  </si>
  <si>
    <t>Приложение № 11</t>
  </si>
  <si>
    <t>к Порядку принятия решений о разработке муниципальных программ , их формировании и реализации</t>
  </si>
  <si>
    <t>Финансирование объектов капитального строительства, включенных в  муниципальную программу</t>
  </si>
  <si>
    <t>за январь   -    20__ __ г. (нарастающим итогом)</t>
  </si>
  <si>
    <t>по:_________________________________________________________________</t>
  </si>
  <si>
    <t>№  п/п</t>
  </si>
  <si>
    <t>Наименование объекта</t>
  </si>
  <si>
    <t>Ед.
измерения</t>
  </si>
  <si>
    <t>Мощ ность</t>
  </si>
  <si>
    <t>Сметная стоимость  по утвержденной ПСД  ( в ценах        ___г.)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</si>
  <si>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</si>
  <si>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</si>
  <si>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</si>
  <si>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</si>
  <si>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</si>
  <si>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</si>
  <si>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</si>
  <si>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</si>
  <si>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</si>
  <si>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</si>
  <si>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</si>
  <si>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 xml:space="preserve">Итого </t>
  </si>
  <si>
    <t>0409</t>
  </si>
  <si>
    <t>0408</t>
  </si>
  <si>
    <t>Подпрограмма 3</t>
  </si>
  <si>
    <t>Мероприятие 1.3</t>
  </si>
  <si>
    <t>Текущее содержание канав и водопропускных труб</t>
  </si>
  <si>
    <t>Мероприятие 2.3</t>
  </si>
  <si>
    <t>Устройство новогоднего городка</t>
  </si>
  <si>
    <t>Устройство наглядной агитации (банеров, аншлагов) социального характера</t>
  </si>
  <si>
    <t>Подрограмма 4</t>
  </si>
  <si>
    <t>Техническая инвентаризация и обследование МКД</t>
  </si>
  <si>
    <t>Подрограмма 5</t>
  </si>
  <si>
    <t>Субсидии на оформление паспортов ГТС, деклараций безопасности ГТС, страхование, ТО ГТС</t>
  </si>
  <si>
    <t>Проведение защиты объектов на территории города путем создания противопожарных барьеров</t>
  </si>
  <si>
    <t>Обучение населения правилам пожарной безопасности путем использования наглядной агитации</t>
  </si>
  <si>
    <t>0406</t>
  </si>
  <si>
    <t>0314</t>
  </si>
  <si>
    <t>Подрограмма 6</t>
  </si>
  <si>
    <t>Содержание, ремонт объектов муниципальной собственности города</t>
  </si>
  <si>
    <t>Мероприятие 1.2</t>
  </si>
  <si>
    <t>Содержание социально-значимых объектов: скверов, парков, мест для принития солнечных ванн</t>
  </si>
  <si>
    <t>Оформление земельных участков под объектами муниципальной собственности, под МКД, постановка ГРУ</t>
  </si>
  <si>
    <t>Снятие с кадастрового учета МКД</t>
  </si>
  <si>
    <t>Выявление и оформление бесхозяйных объектов</t>
  </si>
  <si>
    <t>Содержание уличного освещения</t>
  </si>
  <si>
    <t>Обеспечение деятельности МКУ по УМИ и ВМЗ</t>
  </si>
  <si>
    <t>Программа : "Создание благоприятных условий жизнедеятельности города"</t>
  </si>
  <si>
    <t>Создание благоприятных условий жизнедеятельности города"</t>
  </si>
  <si>
    <t>Ремонт объектов коммунальной инфраструктуры</t>
  </si>
  <si>
    <t>0110224050</t>
  </si>
  <si>
    <t>0110224750</t>
  </si>
  <si>
    <t>0110324070</t>
  </si>
  <si>
    <t>Капремонт жилого фонда</t>
  </si>
  <si>
    <t>0110224110</t>
  </si>
  <si>
    <t>0120424210</t>
  </si>
  <si>
    <t>0120424360</t>
  </si>
  <si>
    <t>0120625110</t>
  </si>
  <si>
    <t>0120524250</t>
  </si>
  <si>
    <t>Ремонт асфальтового покрытия улично-дорожной сети</t>
  </si>
  <si>
    <t>0120424240</t>
  </si>
  <si>
    <t>Уборка мусора</t>
  </si>
  <si>
    <t>0130724400</t>
  </si>
  <si>
    <t>0130824450</t>
  </si>
  <si>
    <t>0130824500</t>
  </si>
  <si>
    <t>0130824530</t>
  </si>
  <si>
    <t>0140924130</t>
  </si>
  <si>
    <t>412</t>
  </si>
  <si>
    <t>"Предупреждение чрезвычайных ситуаций, связанных с эксплуатацией ГТС и обеспечением безопасности на территории муниципального образования г.Иланский"</t>
  </si>
  <si>
    <t>0151124700</t>
  </si>
  <si>
    <t>0151124710</t>
  </si>
  <si>
    <t>0151124720</t>
  </si>
  <si>
    <t>Приобретение средств тушения пожаров</t>
  </si>
  <si>
    <t>0151124100</t>
  </si>
  <si>
    <t>0151124730</t>
  </si>
  <si>
    <t>0161324510</t>
  </si>
  <si>
    <t>0161324140</t>
  </si>
  <si>
    <t>0161324520</t>
  </si>
  <si>
    <t>"За чистый город"</t>
  </si>
  <si>
    <t>Мероприятие 2.4</t>
  </si>
  <si>
    <t>Содержание мест захоронения</t>
  </si>
  <si>
    <t>0161224120</t>
  </si>
  <si>
    <t>Оценка рыночной стоимости</t>
  </si>
  <si>
    <t>0161224160</t>
  </si>
  <si>
    <t>0161224170</t>
  </si>
  <si>
    <t>0161224180</t>
  </si>
  <si>
    <t>0161224190</t>
  </si>
  <si>
    <t>Выполнение обязательств по перечислению налогов от сдачи в аренду, продажи муниц.имущества</t>
  </si>
  <si>
    <t>"Обеспечение реализации муниципальной программы"</t>
  </si>
  <si>
    <t>0110324120</t>
  </si>
  <si>
    <t>Содержание дорог общего пользования местного значения за счет ср-в дорожного фонда</t>
  </si>
  <si>
    <t>0120475090</t>
  </si>
  <si>
    <t>Ликвидация ветхих тополей</t>
  </si>
  <si>
    <t>0130824460</t>
  </si>
  <si>
    <t>Транспортировка биологических отходов</t>
  </si>
  <si>
    <t>811</t>
  </si>
  <si>
    <t>Тушение пожаров и устранение последствий катаклизмов</t>
  </si>
  <si>
    <t>0151124760</t>
  </si>
  <si>
    <t>Реконструкция сети уличного освещения</t>
  </si>
  <si>
    <t>0161324630</t>
  </si>
  <si>
    <t>Мероприятие 6.1</t>
  </si>
  <si>
    <t>Приобретение в муниципальную собственность нежилых помещений, транспортных средста и прочего имущества</t>
  </si>
  <si>
    <t>0161224660</t>
  </si>
  <si>
    <t xml:space="preserve">Реформирование и модернизация жилищно-коммунального хозяйства города </t>
  </si>
  <si>
    <t>Ремонт и засыпка питьевых колодцев</t>
  </si>
  <si>
    <t>0110224040</t>
  </si>
  <si>
    <t>«Адресная муниципальная программа по безопасности дорожного движения»</t>
  </si>
  <si>
    <t>Устройство новых тротуароы</t>
  </si>
  <si>
    <t>0130824280</t>
  </si>
  <si>
    <t>0130824290</t>
  </si>
  <si>
    <t>"Выявление и ликвидация аварийного жилищного фонда в городе Иланский "</t>
  </si>
  <si>
    <t>Мероприятия по профилактике терроризма и экстремизма</t>
  </si>
  <si>
    <t>Устройство, содержание и ремонт дорожных знаков</t>
  </si>
  <si>
    <t>Содержание тротуаров и автобусных остановок</t>
  </si>
  <si>
    <t>Реформирование и модернизация жилищно-коммунального хозяйства города</t>
  </si>
  <si>
    <t>Подпрограмма 4</t>
  </si>
  <si>
    <t>Подпрограмма 5</t>
  </si>
  <si>
    <t>Подпрограмма 6</t>
  </si>
  <si>
    <t>Адресная муниципальная программа по безопасности дорожного движения</t>
  </si>
  <si>
    <t>За чистый город</t>
  </si>
  <si>
    <t>Выявление и ликвидация аварийного жилищного фонда в городе Иланский</t>
  </si>
  <si>
    <t>Предупраждение чрезвычайных ситуаций, связанных с экспмлуатацией ГТС и обеспечение безопасности на територии муниципального образования г.Иланский</t>
  </si>
  <si>
    <t>Обеспечение реализации муниципальной программы</t>
  </si>
  <si>
    <t>Обеспечение сохранности и повышении эффективности использования объектов муниципальной собственности города</t>
  </si>
  <si>
    <t>тыс.руб</t>
  </si>
  <si>
    <t>Подрограмма 7</t>
  </si>
  <si>
    <t>Взносы на счет регионального оператора на капитальный ремонт муниниципальных квартир</t>
  </si>
  <si>
    <t>162</t>
  </si>
  <si>
    <t>0110224020</t>
  </si>
  <si>
    <t>Оплата электроэнергии по уличному освещению</t>
  </si>
  <si>
    <t>0130824560</t>
  </si>
  <si>
    <t>Оплата ЖКХ за муниципальные квартиры</t>
  </si>
  <si>
    <t>0161324350</t>
  </si>
  <si>
    <t xml:space="preserve">"Обеспечение сохранности и повышении эффективности использования объектов муниципальной собственности города" </t>
  </si>
  <si>
    <t>Мероприятие 2.6</t>
  </si>
  <si>
    <t>Мероприятие 2.8</t>
  </si>
  <si>
    <t>Мероприятие 2.9</t>
  </si>
  <si>
    <t>Мероприятие 3.5</t>
  </si>
  <si>
    <t>Мероприятие 3.6</t>
  </si>
  <si>
    <t>Мероприятие 3.7</t>
  </si>
  <si>
    <t>Мероприятие 3.8</t>
  </si>
  <si>
    <t>Мероприятие 3.9</t>
  </si>
  <si>
    <t>Мероприятие 3.11</t>
  </si>
  <si>
    <t>Мероприятие 3.12</t>
  </si>
  <si>
    <t>Мероприятие 3.13</t>
  </si>
  <si>
    <t>Мероприятие 5.2</t>
  </si>
  <si>
    <t>Мероприятие 5.3</t>
  </si>
  <si>
    <t>Мероприятие 5.4</t>
  </si>
  <si>
    <t>Мероприятие 5.5</t>
  </si>
  <si>
    <t>Мероприятние 5.6</t>
  </si>
  <si>
    <t>Мероприятие 6.2</t>
  </si>
  <si>
    <t>Мероприятие 6.3</t>
  </si>
  <si>
    <t>Мероприятие 6.4</t>
  </si>
  <si>
    <t>Мероприятие 6.5</t>
  </si>
  <si>
    <t>Мероприятие 6.6</t>
  </si>
  <si>
    <t>Мероприятие 6.7</t>
  </si>
  <si>
    <t>Мероприятие 6.8</t>
  </si>
  <si>
    <t>Мероприятие 6.9</t>
  </si>
  <si>
    <t>Мероприятие 6.10</t>
  </si>
  <si>
    <t>Мероприятие 6.11</t>
  </si>
  <si>
    <t>Мероприятие 6.12</t>
  </si>
  <si>
    <t>Мероприятие 7. 1</t>
  </si>
  <si>
    <t>Подпрограмма 7</t>
  </si>
  <si>
    <t>414</t>
  </si>
  <si>
    <t>Мероприятие 2.5</t>
  </si>
  <si>
    <t>Софинансирование мероприятий по осуществлению дорожной деятельности в отношении автомобильных дорог общего пользования</t>
  </si>
  <si>
    <t>Ремонт дорог  с гравийно-щебневым покрытием</t>
  </si>
  <si>
    <t>0120424320</t>
  </si>
  <si>
    <t>Изготовление проектно- сметной и тех. Документации, прохождение экспертиз</t>
  </si>
  <si>
    <t>0141024690</t>
  </si>
  <si>
    <t>Мероприятие 4.3</t>
  </si>
  <si>
    <t>Оценка аварийных жилых помещений</t>
  </si>
  <si>
    <t>Мероприятие 4.4</t>
  </si>
  <si>
    <t>Мероприятие 4.5</t>
  </si>
  <si>
    <t>Мероприятие 4.6</t>
  </si>
  <si>
    <t>Приобретение жилых помещений в связи с судебными решениями</t>
  </si>
  <si>
    <t>0161224730</t>
  </si>
  <si>
    <t>Мероприятие 6.13</t>
  </si>
  <si>
    <t>Реализация мероприятий направленных на повышение безопасности дорожного движения</t>
  </si>
  <si>
    <t>Обеспечение мероприятий по переселению граждан из аварийного жилфонда за счет средств КБ</t>
  </si>
  <si>
    <t>014F36748S</t>
  </si>
  <si>
    <t>014F367484</t>
  </si>
  <si>
    <t>014F367483</t>
  </si>
  <si>
    <t>0140924330</t>
  </si>
  <si>
    <t>Нотариальные расходы на совершения сделок об изъятии недвижимого имущества</t>
  </si>
  <si>
    <t>0141024380</t>
  </si>
  <si>
    <t>Мероприятие 4.7</t>
  </si>
  <si>
    <t>Мероприятие 1.8</t>
  </si>
  <si>
    <t>Мероприятие 2.7</t>
  </si>
  <si>
    <t>Мероприятние 5.7</t>
  </si>
  <si>
    <t>Организация штаба оповещения и пункта сбора муниципального образования</t>
  </si>
  <si>
    <t>0151124740</t>
  </si>
  <si>
    <t>012R310601</t>
  </si>
  <si>
    <t>853</t>
  </si>
  <si>
    <t>245</t>
  </si>
  <si>
    <t>Устройство новых освещенных участков улично-дорожной сети в рамках подпрограммы «Реформирование и модернизация жилищно - коммунального хозяйства города» муниципальной программы «Создание благоприятных условий жизнедеятельности города»</t>
  </si>
  <si>
    <t>0110124010</t>
  </si>
  <si>
    <t>0130824480</t>
  </si>
  <si>
    <t>Организация и проведение акарицидных обработок мест массового отдыха населения</t>
  </si>
  <si>
    <t>0130875550</t>
  </si>
  <si>
    <t>0909</t>
  </si>
  <si>
    <t>Мероприятие 3.10</t>
  </si>
  <si>
    <t xml:space="preserve">Софинансирование из местного бюджета расходов на устройство площадок и приобретение контейнеров  для сбора твердобытовых отходов </t>
  </si>
  <si>
    <t>0605</t>
  </si>
  <si>
    <t>0130724540</t>
  </si>
  <si>
    <t>Обеспечение мероприятий по переселению граждан из аварийного жилфонда за счет средст ФБ</t>
  </si>
  <si>
    <t>Обеспечение мероприятий по переселению граждан из аварийного жилфонда за счет средств МБ</t>
  </si>
  <si>
    <t>247</t>
  </si>
  <si>
    <t>Топографическая съемка и постановка на государственный кадастровый учет лесных участков на территории Иланский</t>
  </si>
  <si>
    <t>0407</t>
  </si>
  <si>
    <t>0162024670</t>
  </si>
  <si>
    <t>Мероприятие 6.14</t>
  </si>
  <si>
    <t>Мероприятие 6.15</t>
  </si>
  <si>
    <t>Мероприятие 6.16</t>
  </si>
  <si>
    <t>Мероприятие 7. 2</t>
  </si>
  <si>
    <t>Профессиональная подготовка, переподготовка и повышение квалификации</t>
  </si>
  <si>
    <t>0705</t>
  </si>
  <si>
    <t>0171400610</t>
  </si>
  <si>
    <t>Мероприятие 2.10</t>
  </si>
  <si>
    <t>012R374270</t>
  </si>
  <si>
    <t>Мероприятие 2.11</t>
  </si>
  <si>
    <t>Обустройство участков улично - дорожной сети вблизи образовательных организаций для обеспечения безопасности дорожного движения</t>
  </si>
  <si>
    <t>Приобритение  бланков карт маршрута регулярных перевозок</t>
  </si>
  <si>
    <t>0120625120</t>
  </si>
  <si>
    <t>Мероприятие 3.14</t>
  </si>
  <si>
    <t>0130824800</t>
  </si>
  <si>
    <t>Мероприятие 3.15</t>
  </si>
  <si>
    <t xml:space="preserve">Обустройство мест ( площадок) накопления отходов потребления и (или) приобретение контейнерного оборудования </t>
  </si>
  <si>
    <t>0906</t>
  </si>
  <si>
    <t>0130774630</t>
  </si>
  <si>
    <t>322</t>
  </si>
  <si>
    <t xml:space="preserve"> Субсидии гражданам на приобретение жилья за счет средст ФБ</t>
  </si>
  <si>
    <t xml:space="preserve"> Субсидии гражданам на приобретение жилья за счет средст КБ</t>
  </si>
  <si>
    <t>Мероприятие 4.8</t>
  </si>
  <si>
    <t>Мероприятие 4.9</t>
  </si>
  <si>
    <t>Мероприятие 4.10</t>
  </si>
  <si>
    <t>Мероприятие 4.11</t>
  </si>
  <si>
    <t>1003</t>
  </si>
  <si>
    <t>0120480170</t>
  </si>
  <si>
    <t>Мероприятие 3.16</t>
  </si>
  <si>
    <t xml:space="preserve">Ликвидация несанкционированных свалок </t>
  </si>
  <si>
    <t>0130724410</t>
  </si>
  <si>
    <t xml:space="preserve">111
112
119
242
244
852 853  111   119                      </t>
  </si>
  <si>
    <t>0310</t>
  </si>
  <si>
    <t>0130724441</t>
  </si>
  <si>
    <t>Софинансирование мероприятия по организации и проведения акарицидных обработок мест массового отдыха населения</t>
  </si>
  <si>
    <t xml:space="preserve">0171400610                                                                                                                                                                   0171427240                                                                                                                                   </t>
  </si>
  <si>
    <t>2023 (отчетный год)</t>
  </si>
  <si>
    <t>2023 (текущий год)</t>
  </si>
  <si>
    <t>7360,9             0             2225,3        368,2         1612,8         10,1          199,9               0                     0</t>
  </si>
  <si>
    <t>1764,6          0             316,6          30          395,1                  0                     0                        0                  0</t>
  </si>
  <si>
    <t xml:space="preserve">1764,6           0          316,6          30            395,1          0                          0                                     0                           0 </t>
  </si>
  <si>
    <t>1764,6                     0                    316,6                  30                   395,1                  0                            0                             0                                  0</t>
  </si>
  <si>
    <t>20 23 (текущий год)</t>
  </si>
  <si>
    <t xml:space="preserve">  7368,5          0           2225,3      368,2      1980,8      10,1        199,9       232,1        70,1</t>
  </si>
  <si>
    <t xml:space="preserve">3839,8          0         1153,5      72,3      637,0            0                 0                 0                 0     </t>
  </si>
  <si>
    <t xml:space="preserve">7341,3        0         2225,3   415,5     2387,4     10,1      199,9      232,1      70,1     </t>
  </si>
  <si>
    <t>5685,5         0         1715,3     136,6      923,9          0                0          116,1       35,1</t>
  </si>
  <si>
    <r>
      <t>Использование бюджетных ассигнований  бюджета города Иланский Иланского района и иных средств на реализацию городской муниципальной программы                                  за 4</t>
    </r>
    <r>
      <rPr>
        <b/>
        <sz val="12"/>
        <rFont val="Times New Roman"/>
        <family val="1"/>
      </rPr>
      <t xml:space="preserve"> квартал 2023г.</t>
    </r>
  </si>
  <si>
    <r>
      <t>Использование бюджетных ассигнований  бюджета города 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 бюджета города, ведомственным целевым программам, основным мероприятиям, а также по годам реализации  муниципальной программы) за 4 квартал 2023.</t>
    </r>
  </si>
  <si>
    <t xml:space="preserve">8166,6            0                   2448,4      288,6      1981,2           0                  0                 232,1                 70,1 </t>
  </si>
  <si>
    <t>,</t>
  </si>
  <si>
    <t>8166,6                         0                         2448,4                    288,6                   1981,2                          0                                 0                   232,1                    70,1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</si>
</sst>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00&quot;р.&quot;"/>
    <numFmt numFmtId="182" formatCode="#,##0.000_р_.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 applyProtection="1">
      <alignment horizontal="center"/>
      <protection locked="0"/>
    </xf>
    <xf numFmtId="173" fontId="5" fillId="0" borderId="10" xfId="0" applyNumberFormat="1" applyFont="1" applyBorder="1" applyAlignment="1" applyProtection="1">
      <alignment horizontal="center"/>
      <protection locked="0"/>
    </xf>
    <xf numFmtId="173" fontId="5" fillId="0" borderId="10" xfId="0" applyNumberFormat="1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/>
    </xf>
    <xf numFmtId="173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 applyProtection="1">
      <alignment horizontal="center"/>
      <protection locked="0"/>
    </xf>
    <xf numFmtId="173" fontId="10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 applyProtection="1">
      <alignment horizontal="center"/>
      <protection locked="0"/>
    </xf>
    <xf numFmtId="173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top" wrapText="1"/>
    </xf>
    <xf numFmtId="182" fontId="5" fillId="33" borderId="1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173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73" fontId="10" fillId="33" borderId="10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73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173" fontId="10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/>
    </xf>
    <xf numFmtId="0" fontId="10" fillId="0" borderId="11" xfId="0" applyFont="1" applyBorder="1" applyAlignment="1">
      <alignment vertical="top" wrapText="1"/>
    </xf>
    <xf numFmtId="49" fontId="10" fillId="0" borderId="11" xfId="0" applyNumberFormat="1" applyFont="1" applyBorder="1" applyAlignment="1" applyProtection="1">
      <alignment horizontal="center"/>
      <protection locked="0"/>
    </xf>
    <xf numFmtId="173" fontId="10" fillId="33" borderId="11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173" fontId="10" fillId="33" borderId="10" xfId="0" applyNumberFormat="1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top"/>
      <protection locked="0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49" fontId="51" fillId="33" borderId="10" xfId="0" applyNumberFormat="1" applyFont="1" applyFill="1" applyBorder="1" applyAlignment="1" applyProtection="1">
      <alignment horizontal="center"/>
      <protection locked="0"/>
    </xf>
    <xf numFmtId="173" fontId="51" fillId="33" borderId="10" xfId="0" applyNumberFormat="1" applyFont="1" applyFill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/>
      <protection locked="0"/>
    </xf>
    <xf numFmtId="179" fontId="5" fillId="33" borderId="10" xfId="0" applyNumberFormat="1" applyFont="1" applyFill="1" applyBorder="1" applyAlignment="1" applyProtection="1">
      <alignment horizontal="center"/>
      <protection locked="0"/>
    </xf>
    <xf numFmtId="179" fontId="5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view="pageBreakPreview" zoomScale="91" zoomScaleSheetLayoutView="91" workbookViewId="0" topLeftCell="A96">
      <selection activeCell="O103" sqref="O103:O104"/>
    </sheetView>
  </sheetViews>
  <sheetFormatPr defaultColWidth="9.00390625" defaultRowHeight="12.75"/>
  <cols>
    <col min="1" max="1" width="17.875" style="0" customWidth="1"/>
    <col min="2" max="2" width="21.50390625" style="0" customWidth="1"/>
    <col min="3" max="3" width="21.00390625" style="0" customWidth="1"/>
    <col min="4" max="5" width="5.875" style="0" customWidth="1"/>
    <col min="6" max="6" width="11.375" style="0" customWidth="1"/>
    <col min="7" max="7" width="5.875" style="0" customWidth="1"/>
    <col min="8" max="8" width="11.50390625" style="0" customWidth="1"/>
    <col min="9" max="9" width="13.125" style="56" customWidth="1"/>
    <col min="10" max="10" width="10.375" style="0" customWidth="1"/>
    <col min="11" max="11" width="9.375" style="0" customWidth="1"/>
    <col min="12" max="12" width="10.50390625" style="0" customWidth="1"/>
    <col min="13" max="13" width="9.625" style="0" customWidth="1"/>
    <col min="14" max="14" width="9.375" style="0" customWidth="1"/>
    <col min="15" max="15" width="9.50390625" style="0" customWidth="1"/>
    <col min="16" max="16" width="10.50390625" style="0" customWidth="1"/>
    <col min="17" max="17" width="13.125" style="0" customWidth="1"/>
  </cols>
  <sheetData>
    <row r="1" spans="16:17" ht="15.75" customHeight="1">
      <c r="P1" s="88" t="s">
        <v>0</v>
      </c>
      <c r="Q1" s="88"/>
    </row>
    <row r="2" spans="1:17" ht="66" customHeight="1">
      <c r="A2" s="33"/>
      <c r="O2" s="88" t="s">
        <v>1</v>
      </c>
      <c r="P2" s="88"/>
      <c r="Q2" s="88"/>
    </row>
    <row r="4" spans="1:17" ht="35.25" customHeight="1">
      <c r="A4" s="84" t="s">
        <v>328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ht="12.75">
      <c r="A5" t="s">
        <v>116</v>
      </c>
    </row>
    <row r="6" ht="12.75">
      <c r="Q6" t="s">
        <v>2</v>
      </c>
    </row>
    <row r="7" spans="1:17" s="3" customFormat="1" ht="26.25" customHeight="1">
      <c r="A7" s="85" t="s">
        <v>3</v>
      </c>
      <c r="B7" s="85" t="s">
        <v>4</v>
      </c>
      <c r="C7" s="85" t="s">
        <v>5</v>
      </c>
      <c r="D7" s="85" t="s">
        <v>6</v>
      </c>
      <c r="E7" s="85"/>
      <c r="F7" s="85"/>
      <c r="G7" s="85"/>
      <c r="H7" s="87" t="s">
        <v>7</v>
      </c>
      <c r="I7" s="87"/>
      <c r="J7" s="87"/>
      <c r="K7" s="87"/>
      <c r="L7" s="87"/>
      <c r="M7" s="87"/>
      <c r="N7" s="87"/>
      <c r="O7" s="87"/>
      <c r="P7" s="87"/>
      <c r="Q7" s="87"/>
    </row>
    <row r="8" spans="1:17" s="3" customFormat="1" ht="15.75" customHeight="1">
      <c r="A8" s="85"/>
      <c r="B8" s="85"/>
      <c r="C8" s="85"/>
      <c r="D8" s="85" t="s">
        <v>8</v>
      </c>
      <c r="E8" s="85" t="s">
        <v>9</v>
      </c>
      <c r="F8" s="85" t="s">
        <v>10</v>
      </c>
      <c r="G8" s="85" t="s">
        <v>11</v>
      </c>
      <c r="H8" s="85" t="s">
        <v>316</v>
      </c>
      <c r="I8" s="85"/>
      <c r="J8" s="85" t="s">
        <v>317</v>
      </c>
      <c r="K8" s="85"/>
      <c r="L8" s="85"/>
      <c r="M8" s="85"/>
      <c r="N8" s="85"/>
      <c r="O8" s="85"/>
      <c r="P8" s="85"/>
      <c r="Q8" s="85"/>
    </row>
    <row r="9" spans="1:17" s="3" customFormat="1" ht="30" customHeight="1">
      <c r="A9" s="85"/>
      <c r="B9" s="85"/>
      <c r="C9" s="85"/>
      <c r="D9" s="85"/>
      <c r="E9" s="85"/>
      <c r="F9" s="85"/>
      <c r="G9" s="85"/>
      <c r="H9" s="85"/>
      <c r="I9" s="85"/>
      <c r="J9" s="85" t="s">
        <v>12</v>
      </c>
      <c r="K9" s="85"/>
      <c r="L9" s="85" t="s">
        <v>13</v>
      </c>
      <c r="M9" s="85"/>
      <c r="N9" s="85" t="s">
        <v>14</v>
      </c>
      <c r="O9" s="85"/>
      <c r="P9" s="85" t="s">
        <v>15</v>
      </c>
      <c r="Q9" s="85"/>
    </row>
    <row r="10" spans="1:17" s="3" customFormat="1" ht="32.25" customHeight="1">
      <c r="A10" s="85"/>
      <c r="B10" s="85"/>
      <c r="C10" s="85"/>
      <c r="D10" s="85"/>
      <c r="E10" s="85"/>
      <c r="F10" s="85"/>
      <c r="G10" s="85"/>
      <c r="H10" s="1" t="s">
        <v>16</v>
      </c>
      <c r="I10" s="68" t="s">
        <v>17</v>
      </c>
      <c r="J10" s="1" t="s">
        <v>16</v>
      </c>
      <c r="K10" s="1" t="s">
        <v>17</v>
      </c>
      <c r="L10" s="1" t="s">
        <v>16</v>
      </c>
      <c r="M10" s="1" t="s">
        <v>17</v>
      </c>
      <c r="N10" s="1" t="s">
        <v>16</v>
      </c>
      <c r="O10" s="1" t="s">
        <v>17</v>
      </c>
      <c r="P10" s="1" t="s">
        <v>16</v>
      </c>
      <c r="Q10" s="1" t="s">
        <v>17</v>
      </c>
    </row>
    <row r="11" spans="1:17" s="3" customFormat="1" ht="15.75" customHeight="1">
      <c r="A11" s="82" t="s">
        <v>18</v>
      </c>
      <c r="B11" s="82" t="s">
        <v>117</v>
      </c>
      <c r="C11" s="4" t="s">
        <v>19</v>
      </c>
      <c r="D11" s="5"/>
      <c r="E11" s="5"/>
      <c r="F11" s="5"/>
      <c r="G11" s="5"/>
      <c r="H11" s="30">
        <f>H15+H25+H40+H58+H71+H80+H98</f>
        <v>216295.89999999997</v>
      </c>
      <c r="I11" s="69">
        <f aca="true" t="shared" si="0" ref="I11:Q11">I15+I25+I40+I58+I71+I80+I98</f>
        <v>1764.6</v>
      </c>
      <c r="J11" s="30">
        <f>J15+J25+J40+J58+J71+J80+J98</f>
        <v>12659.8</v>
      </c>
      <c r="K11" s="30">
        <f t="shared" si="0"/>
        <v>7063.5</v>
      </c>
      <c r="L11" s="30">
        <f t="shared" si="0"/>
        <v>20538.3</v>
      </c>
      <c r="M11" s="30">
        <f t="shared" si="0"/>
        <v>20538.3</v>
      </c>
      <c r="N11" s="30">
        <f t="shared" si="0"/>
        <v>50367.90000000001</v>
      </c>
      <c r="O11" s="30">
        <f t="shared" si="0"/>
        <v>50367.90000000001</v>
      </c>
      <c r="P11" s="30">
        <f t="shared" si="0"/>
        <v>85970.80000000002</v>
      </c>
      <c r="Q11" s="30">
        <f t="shared" si="0"/>
        <v>85970.70000000001</v>
      </c>
    </row>
    <row r="12" spans="1:17" s="3" customFormat="1" ht="17.25" customHeight="1">
      <c r="A12" s="82"/>
      <c r="B12" s="82"/>
      <c r="C12" s="4" t="s">
        <v>20</v>
      </c>
      <c r="D12" s="5"/>
      <c r="E12" s="5"/>
      <c r="F12" s="5"/>
      <c r="G12" s="5"/>
      <c r="H12" s="6"/>
      <c r="I12" s="70"/>
      <c r="J12" s="6"/>
      <c r="K12" s="6"/>
      <c r="L12" s="6"/>
      <c r="M12" s="6"/>
      <c r="N12" s="6"/>
      <c r="O12" s="6"/>
      <c r="P12" s="6"/>
      <c r="Q12" s="6"/>
    </row>
    <row r="13" spans="1:17" s="3" customFormat="1" ht="12.75">
      <c r="A13" s="82"/>
      <c r="B13" s="82"/>
      <c r="C13" s="4"/>
      <c r="D13" s="7"/>
      <c r="E13" s="5"/>
      <c r="F13" s="5"/>
      <c r="G13" s="5"/>
      <c r="H13" s="6"/>
      <c r="I13" s="70"/>
      <c r="J13" s="6"/>
      <c r="K13" s="6"/>
      <c r="L13" s="6"/>
      <c r="M13" s="6"/>
      <c r="N13" s="6"/>
      <c r="O13" s="6"/>
      <c r="P13" s="6"/>
      <c r="Q13" s="6"/>
    </row>
    <row r="14" spans="1:17" s="3" customFormat="1" ht="49.5" customHeight="1">
      <c r="A14" s="82"/>
      <c r="B14" s="82"/>
      <c r="C14" s="4"/>
      <c r="D14" s="7"/>
      <c r="E14" s="5"/>
      <c r="F14" s="5"/>
      <c r="G14" s="5"/>
      <c r="H14" s="6"/>
      <c r="I14" s="70"/>
      <c r="J14" s="6"/>
      <c r="K14" s="6"/>
      <c r="L14" s="6"/>
      <c r="M14" s="6"/>
      <c r="N14" s="6"/>
      <c r="O14" s="6"/>
      <c r="P14" s="6"/>
      <c r="Q14" s="6"/>
    </row>
    <row r="15" spans="1:17" s="41" customFormat="1" ht="15.75" customHeight="1">
      <c r="A15" s="83" t="s">
        <v>22</v>
      </c>
      <c r="B15" s="83" t="s">
        <v>172</v>
      </c>
      <c r="C15" s="38" t="s">
        <v>19</v>
      </c>
      <c r="D15" s="42"/>
      <c r="E15" s="43"/>
      <c r="F15" s="43"/>
      <c r="G15" s="43"/>
      <c r="H15" s="61">
        <f aca="true" t="shared" si="1" ref="H15:Q15">SUM(H17:H24)</f>
        <v>1460</v>
      </c>
      <c r="I15" s="71">
        <f t="shared" si="1"/>
        <v>0</v>
      </c>
      <c r="J15" s="61">
        <f t="shared" si="1"/>
        <v>83.4</v>
      </c>
      <c r="K15" s="61">
        <f t="shared" si="1"/>
        <v>83.4</v>
      </c>
      <c r="L15" s="61">
        <f>SUM(L17:L24)</f>
        <v>138</v>
      </c>
      <c r="M15" s="61">
        <f t="shared" si="1"/>
        <v>138</v>
      </c>
      <c r="N15" s="61">
        <f t="shared" si="1"/>
        <v>245.10000000000002</v>
      </c>
      <c r="O15" s="61">
        <f t="shared" si="1"/>
        <v>245.10000000000002</v>
      </c>
      <c r="P15" s="61">
        <f t="shared" si="1"/>
        <v>926.4000000000001</v>
      </c>
      <c r="Q15" s="61">
        <f t="shared" si="1"/>
        <v>926.4000000000001</v>
      </c>
    </row>
    <row r="16" spans="1:17" s="41" customFormat="1" ht="68.25" customHeight="1">
      <c r="A16" s="83"/>
      <c r="B16" s="83"/>
      <c r="C16" s="38" t="s">
        <v>20</v>
      </c>
      <c r="D16" s="42"/>
      <c r="E16" s="43"/>
      <c r="F16" s="43"/>
      <c r="G16" s="43"/>
      <c r="H16" s="44"/>
      <c r="I16" s="72"/>
      <c r="J16" s="44"/>
      <c r="K16" s="44"/>
      <c r="L16" s="44"/>
      <c r="M16" s="44"/>
      <c r="N16" s="44"/>
      <c r="O16" s="44"/>
      <c r="P16" s="44"/>
      <c r="Q16" s="44"/>
    </row>
    <row r="17" spans="1:17" s="41" customFormat="1" ht="171">
      <c r="A17" s="45" t="s">
        <v>23</v>
      </c>
      <c r="B17" s="45" t="s">
        <v>264</v>
      </c>
      <c r="C17" s="67"/>
      <c r="D17" s="46" t="s">
        <v>39</v>
      </c>
      <c r="E17" s="46" t="s">
        <v>36</v>
      </c>
      <c r="F17" s="46" t="s">
        <v>265</v>
      </c>
      <c r="G17" s="46" t="s">
        <v>232</v>
      </c>
      <c r="H17" s="47">
        <v>500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7">
        <v>500</v>
      </c>
      <c r="Q17" s="48">
        <v>500</v>
      </c>
    </row>
    <row r="18" spans="1:17" s="49" customFormat="1" ht="66" customHeight="1">
      <c r="A18" s="45" t="s">
        <v>109</v>
      </c>
      <c r="B18" s="45" t="s">
        <v>195</v>
      </c>
      <c r="C18" s="45"/>
      <c r="D18" s="76" t="s">
        <v>196</v>
      </c>
      <c r="E18" s="76" t="s">
        <v>27</v>
      </c>
      <c r="F18" s="76" t="s">
        <v>197</v>
      </c>
      <c r="G18" s="76" t="s">
        <v>30</v>
      </c>
      <c r="H18" s="77">
        <v>360</v>
      </c>
      <c r="I18" s="78"/>
      <c r="J18" s="78">
        <v>83.4</v>
      </c>
      <c r="K18" s="78">
        <v>83.4</v>
      </c>
      <c r="L18" s="78">
        <v>138</v>
      </c>
      <c r="M18" s="78">
        <v>138</v>
      </c>
      <c r="N18" s="78">
        <v>195.9</v>
      </c>
      <c r="O18" s="78">
        <v>195.9</v>
      </c>
      <c r="P18" s="77">
        <v>377.2</v>
      </c>
      <c r="Q18" s="78">
        <v>377.2</v>
      </c>
    </row>
    <row r="19" spans="1:17" s="49" customFormat="1" ht="66" customHeight="1">
      <c r="A19" s="4" t="s">
        <v>94</v>
      </c>
      <c r="B19" s="45" t="s">
        <v>173</v>
      </c>
      <c r="C19" s="45"/>
      <c r="D19" s="46" t="s">
        <v>39</v>
      </c>
      <c r="E19" s="46" t="s">
        <v>36</v>
      </c>
      <c r="F19" s="46" t="s">
        <v>174</v>
      </c>
      <c r="G19" s="46" t="s">
        <v>30</v>
      </c>
      <c r="H19" s="47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7">
        <v>0</v>
      </c>
      <c r="Q19" s="48">
        <v>0</v>
      </c>
    </row>
    <row r="20" spans="1:17" s="3" customFormat="1" ht="63" customHeight="1">
      <c r="A20" s="4" t="s">
        <v>44</v>
      </c>
      <c r="B20" s="4" t="s">
        <v>118</v>
      </c>
      <c r="C20" s="4"/>
      <c r="D20" s="8" t="s">
        <v>21</v>
      </c>
      <c r="E20" s="8" t="s">
        <v>36</v>
      </c>
      <c r="F20" s="8" t="s">
        <v>119</v>
      </c>
      <c r="G20" s="8">
        <v>244</v>
      </c>
      <c r="H20" s="47">
        <v>400</v>
      </c>
      <c r="I20" s="48"/>
      <c r="J20" s="48">
        <v>0</v>
      </c>
      <c r="K20" s="48">
        <v>0</v>
      </c>
      <c r="L20" s="48">
        <v>0</v>
      </c>
      <c r="M20" s="9">
        <v>0</v>
      </c>
      <c r="N20" s="9">
        <v>0</v>
      </c>
      <c r="O20" s="9">
        <v>0</v>
      </c>
      <c r="P20" s="47"/>
      <c r="Q20" s="48"/>
    </row>
    <row r="21" spans="1:17" s="3" customFormat="1" ht="103.5" customHeight="1">
      <c r="A21" s="4" t="s">
        <v>45</v>
      </c>
      <c r="B21" s="4" t="s">
        <v>26</v>
      </c>
      <c r="C21" s="4"/>
      <c r="D21" s="8" t="s">
        <v>21</v>
      </c>
      <c r="E21" s="8" t="s">
        <v>38</v>
      </c>
      <c r="F21" s="8" t="s">
        <v>120</v>
      </c>
      <c r="G21" s="8" t="s">
        <v>28</v>
      </c>
      <c r="H21" s="47">
        <v>50</v>
      </c>
      <c r="I21" s="48"/>
      <c r="J21" s="48">
        <v>0</v>
      </c>
      <c r="K21" s="48">
        <v>0</v>
      </c>
      <c r="L21" s="48">
        <v>0</v>
      </c>
      <c r="M21" s="9">
        <v>0</v>
      </c>
      <c r="N21" s="9">
        <v>0</v>
      </c>
      <c r="O21" s="9">
        <v>0</v>
      </c>
      <c r="P21" s="47">
        <v>0</v>
      </c>
      <c r="Q21" s="48">
        <v>0</v>
      </c>
    </row>
    <row r="22" spans="1:17" s="3" customFormat="1" ht="56.25" customHeight="1">
      <c r="A22" s="4" t="s">
        <v>46</v>
      </c>
      <c r="B22" s="4" t="s">
        <v>41</v>
      </c>
      <c r="C22" s="4"/>
      <c r="D22" s="8" t="s">
        <v>21</v>
      </c>
      <c r="E22" s="8" t="s">
        <v>36</v>
      </c>
      <c r="F22" s="8" t="s">
        <v>121</v>
      </c>
      <c r="G22" s="8" t="s">
        <v>30</v>
      </c>
      <c r="H22" s="47">
        <v>50</v>
      </c>
      <c r="I22" s="48"/>
      <c r="J22" s="48">
        <v>0</v>
      </c>
      <c r="K22" s="48">
        <v>0</v>
      </c>
      <c r="L22" s="48">
        <v>0</v>
      </c>
      <c r="M22" s="9">
        <v>0</v>
      </c>
      <c r="N22" s="9">
        <v>49.2</v>
      </c>
      <c r="O22" s="9">
        <v>49.2</v>
      </c>
      <c r="P22" s="47">
        <v>49.2</v>
      </c>
      <c r="Q22" s="48">
        <v>49.2</v>
      </c>
    </row>
    <row r="23" spans="1:17" s="3" customFormat="1" ht="79.5" customHeight="1">
      <c r="A23" s="4" t="s">
        <v>47</v>
      </c>
      <c r="B23" s="4" t="s">
        <v>33</v>
      </c>
      <c r="C23" s="4"/>
      <c r="D23" s="8" t="s">
        <v>21</v>
      </c>
      <c r="E23" s="8" t="s">
        <v>36</v>
      </c>
      <c r="F23" s="8" t="s">
        <v>158</v>
      </c>
      <c r="G23" s="8" t="s">
        <v>30</v>
      </c>
      <c r="H23" s="47">
        <v>0</v>
      </c>
      <c r="I23" s="48">
        <v>0</v>
      </c>
      <c r="J23" s="48">
        <v>0</v>
      </c>
      <c r="K23" s="48">
        <v>0</v>
      </c>
      <c r="L23" s="47">
        <v>0</v>
      </c>
      <c r="M23" s="29">
        <v>0</v>
      </c>
      <c r="N23" s="29">
        <v>0</v>
      </c>
      <c r="O23" s="29">
        <v>0</v>
      </c>
      <c r="P23" s="47">
        <v>0</v>
      </c>
      <c r="Q23" s="47">
        <v>0</v>
      </c>
    </row>
    <row r="24" spans="1:17" s="3" customFormat="1" ht="39.75" customHeight="1">
      <c r="A24" s="4" t="s">
        <v>256</v>
      </c>
      <c r="B24" s="4" t="s">
        <v>122</v>
      </c>
      <c r="C24" s="4"/>
      <c r="D24" s="8" t="s">
        <v>39</v>
      </c>
      <c r="E24" s="8" t="s">
        <v>27</v>
      </c>
      <c r="F24" s="8" t="s">
        <v>123</v>
      </c>
      <c r="G24" s="8" t="s">
        <v>28</v>
      </c>
      <c r="H24" s="47">
        <v>100</v>
      </c>
      <c r="I24" s="48"/>
      <c r="J24" s="48">
        <v>0</v>
      </c>
      <c r="K24" s="48">
        <v>0</v>
      </c>
      <c r="L24" s="48">
        <v>0</v>
      </c>
      <c r="M24" s="9">
        <v>0</v>
      </c>
      <c r="N24" s="9">
        <v>0</v>
      </c>
      <c r="O24" s="9">
        <v>0</v>
      </c>
      <c r="P24" s="47">
        <v>0</v>
      </c>
      <c r="Q24" s="48">
        <v>0</v>
      </c>
    </row>
    <row r="25" spans="1:17" s="41" customFormat="1" ht="24" customHeight="1">
      <c r="A25" s="83" t="s">
        <v>42</v>
      </c>
      <c r="B25" s="86" t="s">
        <v>175</v>
      </c>
      <c r="C25" s="64" t="s">
        <v>19</v>
      </c>
      <c r="D25" s="65"/>
      <c r="E25" s="65"/>
      <c r="F25" s="65"/>
      <c r="G25" s="65"/>
      <c r="H25" s="66">
        <f>SUM(H29:H39)</f>
        <v>26222.2</v>
      </c>
      <c r="I25" s="66">
        <f aca="true" t="shared" si="2" ref="I25:Q25">SUM(I29:I39)</f>
        <v>0</v>
      </c>
      <c r="J25" s="66">
        <f t="shared" si="2"/>
        <v>2216.7999999999997</v>
      </c>
      <c r="K25" s="66">
        <f t="shared" si="2"/>
        <v>2216.7999999999997</v>
      </c>
      <c r="L25" s="66">
        <f t="shared" si="2"/>
        <v>5416.4</v>
      </c>
      <c r="M25" s="66">
        <f t="shared" si="2"/>
        <v>5416.4</v>
      </c>
      <c r="N25" s="66">
        <f t="shared" si="2"/>
        <v>17403.200000000004</v>
      </c>
      <c r="O25" s="66">
        <f t="shared" si="2"/>
        <v>17403.200000000004</v>
      </c>
      <c r="P25" s="66">
        <f t="shared" si="2"/>
        <v>25714.4</v>
      </c>
      <c r="Q25" s="66">
        <f t="shared" si="2"/>
        <v>25714.4</v>
      </c>
    </row>
    <row r="26" spans="1:17" s="3" customFormat="1" ht="12.75">
      <c r="A26" s="83"/>
      <c r="B26" s="83"/>
      <c r="C26" s="4" t="s">
        <v>20</v>
      </c>
      <c r="D26" s="8"/>
      <c r="E26" s="8"/>
      <c r="F26" s="8"/>
      <c r="G26" s="8"/>
      <c r="H26" s="47"/>
      <c r="I26" s="53"/>
      <c r="J26" s="53"/>
      <c r="K26" s="53"/>
      <c r="L26" s="53"/>
      <c r="M26" s="28"/>
      <c r="N26" s="28"/>
      <c r="O26" s="28"/>
      <c r="P26" s="47"/>
      <c r="Q26" s="53"/>
    </row>
    <row r="27" spans="1:17" s="3" customFormat="1" ht="12.75">
      <c r="A27" s="83"/>
      <c r="B27" s="83"/>
      <c r="C27" s="4"/>
      <c r="D27" s="8"/>
      <c r="E27" s="8"/>
      <c r="F27" s="8"/>
      <c r="G27" s="8"/>
      <c r="H27" s="47"/>
      <c r="I27" s="53"/>
      <c r="J27" s="53"/>
      <c r="K27" s="53"/>
      <c r="L27" s="53"/>
      <c r="M27" s="28"/>
      <c r="N27" s="28"/>
      <c r="O27" s="28"/>
      <c r="P27" s="47"/>
      <c r="Q27" s="53"/>
    </row>
    <row r="28" spans="1:17" s="3" customFormat="1" ht="33" customHeight="1">
      <c r="A28" s="83"/>
      <c r="B28" s="83"/>
      <c r="C28" s="4"/>
      <c r="D28" s="8"/>
      <c r="E28" s="8"/>
      <c r="F28" s="8"/>
      <c r="G28" s="8"/>
      <c r="H28" s="47"/>
      <c r="I28" s="53"/>
      <c r="J28" s="53"/>
      <c r="K28" s="53"/>
      <c r="L28" s="53"/>
      <c r="M28" s="28"/>
      <c r="N28" s="28"/>
      <c r="O28" s="28"/>
      <c r="P28" s="47"/>
      <c r="Q28" s="53"/>
    </row>
    <row r="29" spans="1:17" s="3" customFormat="1" ht="26.25">
      <c r="A29" s="4" t="s">
        <v>25</v>
      </c>
      <c r="B29" s="4" t="s">
        <v>43</v>
      </c>
      <c r="C29" s="4"/>
      <c r="D29" s="8" t="s">
        <v>39</v>
      </c>
      <c r="E29" s="8" t="s">
        <v>91</v>
      </c>
      <c r="F29" s="8" t="s">
        <v>124</v>
      </c>
      <c r="G29" s="8" t="s">
        <v>30</v>
      </c>
      <c r="H29" s="47">
        <v>2153.6</v>
      </c>
      <c r="I29" s="47"/>
      <c r="J29" s="53">
        <v>1044.4</v>
      </c>
      <c r="K29" s="53">
        <v>1044.4</v>
      </c>
      <c r="L29" s="47">
        <v>1223</v>
      </c>
      <c r="M29" s="29">
        <v>1223</v>
      </c>
      <c r="N29" s="29">
        <v>1530.9</v>
      </c>
      <c r="O29" s="29">
        <v>1530.9</v>
      </c>
      <c r="P29" s="47">
        <v>2153.6</v>
      </c>
      <c r="Q29" s="47">
        <v>2153.6</v>
      </c>
    </row>
    <row r="30" spans="1:17" s="3" customFormat="1" ht="39">
      <c r="A30" s="4" t="s">
        <v>29</v>
      </c>
      <c r="B30" s="10" t="s">
        <v>128</v>
      </c>
      <c r="C30" s="4"/>
      <c r="D30" s="8" t="s">
        <v>39</v>
      </c>
      <c r="E30" s="8" t="s">
        <v>91</v>
      </c>
      <c r="F30" s="8" t="s">
        <v>129</v>
      </c>
      <c r="G30" s="8" t="s">
        <v>30</v>
      </c>
      <c r="H30" s="47">
        <v>0</v>
      </c>
      <c r="I30" s="47">
        <v>0</v>
      </c>
      <c r="J30" s="53">
        <v>0</v>
      </c>
      <c r="K30" s="53">
        <v>0</v>
      </c>
      <c r="L30" s="47">
        <v>0</v>
      </c>
      <c r="M30" s="29">
        <v>0</v>
      </c>
      <c r="N30" s="29">
        <v>0</v>
      </c>
      <c r="O30" s="29">
        <v>0</v>
      </c>
      <c r="P30" s="47">
        <v>0</v>
      </c>
      <c r="Q30" s="47">
        <v>0</v>
      </c>
    </row>
    <row r="31" spans="1:17" s="49" customFormat="1" ht="66" customHeight="1">
      <c r="A31" s="45" t="s">
        <v>96</v>
      </c>
      <c r="B31" s="45" t="s">
        <v>48</v>
      </c>
      <c r="C31" s="45"/>
      <c r="D31" s="46" t="s">
        <v>39</v>
      </c>
      <c r="E31" s="46" t="s">
        <v>91</v>
      </c>
      <c r="F31" s="46" t="s">
        <v>160</v>
      </c>
      <c r="G31" s="46" t="s">
        <v>30</v>
      </c>
      <c r="H31" s="47">
        <v>8646.1</v>
      </c>
      <c r="I31" s="47">
        <v>0</v>
      </c>
      <c r="J31" s="53">
        <v>0</v>
      </c>
      <c r="K31" s="53">
        <v>0</v>
      </c>
      <c r="L31" s="47">
        <v>0</v>
      </c>
      <c r="M31" s="47">
        <v>0</v>
      </c>
      <c r="N31" s="47">
        <v>7418.3</v>
      </c>
      <c r="O31" s="47">
        <v>7418.3</v>
      </c>
      <c r="P31" s="47">
        <v>8646.1</v>
      </c>
      <c r="Q31" s="47">
        <v>8646.1</v>
      </c>
    </row>
    <row r="32" spans="1:17" s="49" customFormat="1" ht="89.25" customHeight="1">
      <c r="A32" s="45" t="s">
        <v>148</v>
      </c>
      <c r="B32" s="45" t="s">
        <v>234</v>
      </c>
      <c r="C32" s="45"/>
      <c r="D32" s="46" t="s">
        <v>39</v>
      </c>
      <c r="E32" s="46" t="s">
        <v>91</v>
      </c>
      <c r="F32" s="46" t="s">
        <v>125</v>
      </c>
      <c r="G32" s="46" t="s">
        <v>30</v>
      </c>
      <c r="H32" s="47">
        <v>200</v>
      </c>
      <c r="I32" s="47"/>
      <c r="J32" s="53">
        <v>0</v>
      </c>
      <c r="K32" s="53">
        <v>0</v>
      </c>
      <c r="L32" s="51">
        <v>0</v>
      </c>
      <c r="M32" s="51">
        <v>0</v>
      </c>
      <c r="N32" s="53">
        <v>200</v>
      </c>
      <c r="O32" s="53">
        <v>200</v>
      </c>
      <c r="P32" s="47">
        <v>200</v>
      </c>
      <c r="Q32" s="47">
        <v>200</v>
      </c>
    </row>
    <row r="33" spans="1:17" s="3" customFormat="1" ht="75" customHeight="1">
      <c r="A33" s="4" t="s">
        <v>233</v>
      </c>
      <c r="B33" s="4" t="s">
        <v>159</v>
      </c>
      <c r="C33" s="4"/>
      <c r="D33" s="8" t="s">
        <v>39</v>
      </c>
      <c r="E33" s="8" t="s">
        <v>91</v>
      </c>
      <c r="F33" s="8" t="s">
        <v>307</v>
      </c>
      <c r="G33" s="8" t="s">
        <v>30</v>
      </c>
      <c r="H33" s="47">
        <v>5431.7</v>
      </c>
      <c r="I33" s="47"/>
      <c r="J33" s="53">
        <v>145.1</v>
      </c>
      <c r="K33" s="53">
        <v>145.1</v>
      </c>
      <c r="L33" s="51">
        <v>610.3</v>
      </c>
      <c r="M33" s="51">
        <v>610.3</v>
      </c>
      <c r="N33" s="48">
        <v>2157.6</v>
      </c>
      <c r="O33" s="48">
        <v>2157.6</v>
      </c>
      <c r="P33" s="47">
        <v>5110.5</v>
      </c>
      <c r="Q33" s="47">
        <v>5110.5</v>
      </c>
    </row>
    <row r="34" spans="1:17" s="3" customFormat="1" ht="68.25" customHeight="1">
      <c r="A34" s="4" t="s">
        <v>203</v>
      </c>
      <c r="B34" s="4" t="s">
        <v>49</v>
      </c>
      <c r="C34" s="4"/>
      <c r="D34" s="8" t="s">
        <v>39</v>
      </c>
      <c r="E34" s="8" t="s">
        <v>92</v>
      </c>
      <c r="F34" s="8" t="s">
        <v>126</v>
      </c>
      <c r="G34" s="8" t="s">
        <v>164</v>
      </c>
      <c r="H34" s="47">
        <v>8101.1</v>
      </c>
      <c r="I34" s="47"/>
      <c r="J34" s="47">
        <v>1007.7</v>
      </c>
      <c r="K34" s="47">
        <v>1007.7</v>
      </c>
      <c r="L34" s="51">
        <v>2990.3</v>
      </c>
      <c r="M34" s="51">
        <v>2990.3</v>
      </c>
      <c r="N34" s="48">
        <v>5433.1</v>
      </c>
      <c r="O34" s="48">
        <v>5433.1</v>
      </c>
      <c r="P34" s="47">
        <v>7916.8</v>
      </c>
      <c r="Q34" s="47">
        <v>7916.8</v>
      </c>
    </row>
    <row r="35" spans="1:17" s="3" customFormat="1" ht="51.75" customHeight="1">
      <c r="A35" s="4" t="s">
        <v>257</v>
      </c>
      <c r="B35" s="4" t="s">
        <v>235</v>
      </c>
      <c r="C35" s="4"/>
      <c r="D35" s="8" t="s">
        <v>39</v>
      </c>
      <c r="E35" s="8" t="s">
        <v>91</v>
      </c>
      <c r="F35" s="8" t="s">
        <v>236</v>
      </c>
      <c r="G35" s="8" t="s">
        <v>30</v>
      </c>
      <c r="H35" s="47">
        <v>499.4</v>
      </c>
      <c r="I35" s="47"/>
      <c r="J35" s="53">
        <v>0</v>
      </c>
      <c r="K35" s="53">
        <v>0</v>
      </c>
      <c r="L35" s="51">
        <v>499.4</v>
      </c>
      <c r="M35" s="51">
        <v>499.4</v>
      </c>
      <c r="N35" s="48">
        <v>499.4</v>
      </c>
      <c r="O35" s="48">
        <v>499.4</v>
      </c>
      <c r="P35" s="47">
        <v>499.4</v>
      </c>
      <c r="Q35" s="47">
        <v>499.4</v>
      </c>
    </row>
    <row r="36" spans="1:17" s="3" customFormat="1" ht="51.75" customHeight="1">
      <c r="A36" s="4" t="s">
        <v>204</v>
      </c>
      <c r="B36" s="4" t="s">
        <v>181</v>
      </c>
      <c r="C36" s="4"/>
      <c r="D36" s="8" t="s">
        <v>39</v>
      </c>
      <c r="E36" s="8" t="s">
        <v>91</v>
      </c>
      <c r="F36" s="8" t="s">
        <v>127</v>
      </c>
      <c r="G36" s="8" t="s">
        <v>30</v>
      </c>
      <c r="H36" s="47">
        <v>220</v>
      </c>
      <c r="I36" s="47"/>
      <c r="J36" s="53">
        <v>19.6</v>
      </c>
      <c r="K36" s="53">
        <v>19.6</v>
      </c>
      <c r="L36" s="51">
        <v>93.4</v>
      </c>
      <c r="M36" s="51">
        <v>93.4</v>
      </c>
      <c r="N36" s="48">
        <v>163.9</v>
      </c>
      <c r="O36" s="48">
        <v>163.9</v>
      </c>
      <c r="P36" s="47">
        <v>220</v>
      </c>
      <c r="Q36" s="47">
        <v>220</v>
      </c>
    </row>
    <row r="37" spans="1:17" s="3" customFormat="1" ht="84" customHeight="1">
      <c r="A37" s="4" t="s">
        <v>205</v>
      </c>
      <c r="B37" s="4" t="s">
        <v>247</v>
      </c>
      <c r="C37" s="4"/>
      <c r="D37" s="8" t="s">
        <v>39</v>
      </c>
      <c r="E37" s="8" t="s">
        <v>91</v>
      </c>
      <c r="F37" s="8" t="s">
        <v>261</v>
      </c>
      <c r="G37" s="8" t="s">
        <v>30</v>
      </c>
      <c r="H37" s="47">
        <v>0</v>
      </c>
      <c r="I37" s="47">
        <v>0</v>
      </c>
      <c r="J37" s="53">
        <v>0</v>
      </c>
      <c r="K37" s="53">
        <v>0</v>
      </c>
      <c r="L37" s="47">
        <v>0</v>
      </c>
      <c r="M37" s="29">
        <v>0</v>
      </c>
      <c r="N37" s="29">
        <v>0</v>
      </c>
      <c r="O37" s="29">
        <v>0</v>
      </c>
      <c r="P37" s="47">
        <v>0</v>
      </c>
      <c r="Q37" s="47">
        <v>0</v>
      </c>
    </row>
    <row r="38" spans="1:17" s="3" customFormat="1" ht="84" customHeight="1">
      <c r="A38" s="4" t="s">
        <v>287</v>
      </c>
      <c r="B38" s="4" t="s">
        <v>290</v>
      </c>
      <c r="C38" s="4"/>
      <c r="D38" s="8" t="s">
        <v>39</v>
      </c>
      <c r="E38" s="8" t="s">
        <v>91</v>
      </c>
      <c r="F38" s="8" t="s">
        <v>288</v>
      </c>
      <c r="G38" s="8" t="s">
        <v>30</v>
      </c>
      <c r="H38" s="47">
        <v>970.3</v>
      </c>
      <c r="I38" s="47">
        <v>0</v>
      </c>
      <c r="J38" s="53">
        <v>0</v>
      </c>
      <c r="K38" s="53">
        <v>0</v>
      </c>
      <c r="L38" s="47">
        <v>0</v>
      </c>
      <c r="M38" s="29">
        <v>0</v>
      </c>
      <c r="N38" s="29">
        <v>0</v>
      </c>
      <c r="O38" s="29">
        <v>0</v>
      </c>
      <c r="P38" s="47">
        <v>968</v>
      </c>
      <c r="Q38" s="47">
        <v>968</v>
      </c>
    </row>
    <row r="39" spans="1:17" s="3" customFormat="1" ht="84" customHeight="1">
      <c r="A39" s="4" t="s">
        <v>289</v>
      </c>
      <c r="B39" s="4" t="s">
        <v>291</v>
      </c>
      <c r="C39" s="4"/>
      <c r="D39" s="8" t="s">
        <v>39</v>
      </c>
      <c r="E39" s="8" t="s">
        <v>92</v>
      </c>
      <c r="F39" s="8" t="s">
        <v>292</v>
      </c>
      <c r="G39" s="8" t="s">
        <v>30</v>
      </c>
      <c r="H39" s="47">
        <v>0</v>
      </c>
      <c r="I39" s="47">
        <v>0</v>
      </c>
      <c r="J39" s="53">
        <v>0</v>
      </c>
      <c r="K39" s="53">
        <v>0</v>
      </c>
      <c r="L39" s="47">
        <v>0</v>
      </c>
      <c r="M39" s="29">
        <v>0</v>
      </c>
      <c r="N39" s="29">
        <v>0</v>
      </c>
      <c r="O39" s="29">
        <v>0</v>
      </c>
      <c r="P39" s="47">
        <v>0</v>
      </c>
      <c r="Q39" s="47">
        <v>0</v>
      </c>
    </row>
    <row r="40" spans="1:17" s="41" customFormat="1" ht="37.5" customHeight="1">
      <c r="A40" s="81" t="s">
        <v>93</v>
      </c>
      <c r="B40" s="38" t="s">
        <v>147</v>
      </c>
      <c r="C40" s="38" t="s">
        <v>19</v>
      </c>
      <c r="D40" s="39"/>
      <c r="E40" s="39"/>
      <c r="F40" s="39"/>
      <c r="G40" s="39"/>
      <c r="H40" s="57">
        <f>SUM(H42:H56)</f>
        <v>11920.1</v>
      </c>
      <c r="I40" s="57">
        <f aca="true" t="shared" si="3" ref="I40:Q40">SUM(I42:I56)</f>
        <v>0</v>
      </c>
      <c r="J40" s="57">
        <f t="shared" si="3"/>
        <v>1983.5</v>
      </c>
      <c r="K40" s="57">
        <f t="shared" si="3"/>
        <v>1983.5</v>
      </c>
      <c r="L40" s="57">
        <f t="shared" si="3"/>
        <v>4038.2999999999997</v>
      </c>
      <c r="M40" s="57">
        <f t="shared" si="3"/>
        <v>4038.2999999999997</v>
      </c>
      <c r="N40" s="57">
        <f t="shared" si="3"/>
        <v>8212.300000000001</v>
      </c>
      <c r="O40" s="57">
        <f t="shared" si="3"/>
        <v>8212.300000000001</v>
      </c>
      <c r="P40" s="57">
        <f t="shared" si="3"/>
        <v>11573.800000000001</v>
      </c>
      <c r="Q40" s="57">
        <f t="shared" si="3"/>
        <v>11573.699999999999</v>
      </c>
    </row>
    <row r="41" spans="1:17" s="3" customFormat="1" ht="12.75">
      <c r="A41" s="81"/>
      <c r="B41" s="4"/>
      <c r="C41" s="4" t="s">
        <v>20</v>
      </c>
      <c r="D41" s="8"/>
      <c r="E41" s="8"/>
      <c r="F41" s="8"/>
      <c r="G41" s="8"/>
      <c r="H41" s="47"/>
      <c r="I41" s="48"/>
      <c r="J41" s="48"/>
      <c r="K41" s="48"/>
      <c r="L41" s="48"/>
      <c r="M41" s="9"/>
      <c r="N41" s="9"/>
      <c r="O41" s="9"/>
      <c r="P41" s="47"/>
      <c r="Q41" s="48"/>
    </row>
    <row r="42" spans="1:17" s="49" customFormat="1" ht="26.25">
      <c r="A42" s="74" t="s">
        <v>31</v>
      </c>
      <c r="B42" s="75" t="s">
        <v>198</v>
      </c>
      <c r="C42" s="75"/>
      <c r="D42" s="76" t="s">
        <v>196</v>
      </c>
      <c r="E42" s="76" t="s">
        <v>24</v>
      </c>
      <c r="F42" s="76" t="s">
        <v>199</v>
      </c>
      <c r="G42" s="76" t="s">
        <v>276</v>
      </c>
      <c r="H42" s="77">
        <v>4002.2</v>
      </c>
      <c r="I42" s="77"/>
      <c r="J42" s="78">
        <v>1147.5</v>
      </c>
      <c r="K42" s="78">
        <v>1147.5</v>
      </c>
      <c r="L42" s="78">
        <v>1809.9</v>
      </c>
      <c r="M42" s="78">
        <v>1809.9</v>
      </c>
      <c r="N42" s="78">
        <v>2326.1</v>
      </c>
      <c r="O42" s="77">
        <v>2326.1</v>
      </c>
      <c r="P42" s="77">
        <v>3522.4</v>
      </c>
      <c r="Q42" s="77">
        <v>3522.4</v>
      </c>
    </row>
    <row r="43" spans="1:17" s="3" customFormat="1" ht="12.75">
      <c r="A43" s="27" t="s">
        <v>32</v>
      </c>
      <c r="B43" s="4" t="s">
        <v>130</v>
      </c>
      <c r="C43" s="4"/>
      <c r="D43" s="8" t="s">
        <v>39</v>
      </c>
      <c r="E43" s="8" t="s">
        <v>24</v>
      </c>
      <c r="F43" s="8" t="s">
        <v>131</v>
      </c>
      <c r="G43" s="8" t="s">
        <v>30</v>
      </c>
      <c r="H43" s="47"/>
      <c r="I43" s="47"/>
      <c r="J43" s="48"/>
      <c r="K43" s="48"/>
      <c r="L43" s="51"/>
      <c r="M43" s="51"/>
      <c r="N43" s="48"/>
      <c r="O43" s="48"/>
      <c r="P43" s="47"/>
      <c r="Q43" s="47"/>
    </row>
    <row r="44" spans="1:17" s="3" customFormat="1" ht="39">
      <c r="A44" s="27" t="s">
        <v>50</v>
      </c>
      <c r="B44" s="4" t="s">
        <v>95</v>
      </c>
      <c r="C44" s="4"/>
      <c r="D44" s="8" t="s">
        <v>39</v>
      </c>
      <c r="E44" s="8" t="s">
        <v>24</v>
      </c>
      <c r="F44" s="8" t="s">
        <v>132</v>
      </c>
      <c r="G44" s="8" t="s">
        <v>30</v>
      </c>
      <c r="H44" s="47">
        <v>661.5</v>
      </c>
      <c r="I44" s="47"/>
      <c r="J44" s="53">
        <v>144</v>
      </c>
      <c r="K44" s="53">
        <v>144</v>
      </c>
      <c r="L44" s="51">
        <v>535.8</v>
      </c>
      <c r="M44" s="51">
        <v>535.8</v>
      </c>
      <c r="N44" s="48">
        <v>601.5</v>
      </c>
      <c r="O44" s="48">
        <v>601.5</v>
      </c>
      <c r="P44" s="47">
        <v>661.6</v>
      </c>
      <c r="Q44" s="47">
        <v>661.5</v>
      </c>
    </row>
    <row r="45" spans="1:17" s="3" customFormat="1" ht="26.25">
      <c r="A45" s="27" t="s">
        <v>206</v>
      </c>
      <c r="B45" s="4" t="s">
        <v>161</v>
      </c>
      <c r="C45" s="4"/>
      <c r="D45" s="8" t="s">
        <v>39</v>
      </c>
      <c r="E45" s="8" t="s">
        <v>24</v>
      </c>
      <c r="F45" s="8" t="s">
        <v>162</v>
      </c>
      <c r="G45" s="8" t="s">
        <v>30</v>
      </c>
      <c r="H45" s="47">
        <v>150</v>
      </c>
      <c r="I45" s="47"/>
      <c r="J45" s="48">
        <v>0</v>
      </c>
      <c r="K45" s="48">
        <v>0</v>
      </c>
      <c r="L45" s="51">
        <v>150</v>
      </c>
      <c r="M45" s="51">
        <v>150</v>
      </c>
      <c r="N45" s="53">
        <v>150</v>
      </c>
      <c r="O45" s="53">
        <v>150</v>
      </c>
      <c r="P45" s="47">
        <v>150</v>
      </c>
      <c r="Q45" s="47">
        <v>150</v>
      </c>
    </row>
    <row r="46" spans="1:17" s="3" customFormat="1" ht="26.25">
      <c r="A46" s="27" t="s">
        <v>207</v>
      </c>
      <c r="B46" s="4" t="s">
        <v>97</v>
      </c>
      <c r="C46" s="4"/>
      <c r="D46" s="8" t="s">
        <v>39</v>
      </c>
      <c r="E46" s="8" t="s">
        <v>24</v>
      </c>
      <c r="F46" s="8" t="s">
        <v>133</v>
      </c>
      <c r="G46" s="8" t="s">
        <v>30</v>
      </c>
      <c r="H46" s="47">
        <v>600</v>
      </c>
      <c r="I46" s="47"/>
      <c r="J46" s="47">
        <v>35.5</v>
      </c>
      <c r="K46" s="47">
        <v>35.5</v>
      </c>
      <c r="L46" s="51">
        <v>35.5</v>
      </c>
      <c r="M46" s="51">
        <v>35.5</v>
      </c>
      <c r="N46" s="48">
        <v>35.5</v>
      </c>
      <c r="O46" s="48">
        <v>35.5</v>
      </c>
      <c r="P46" s="47">
        <v>745.6</v>
      </c>
      <c r="Q46" s="47">
        <v>745.6</v>
      </c>
    </row>
    <row r="47" spans="1:17" s="3" customFormat="1" ht="26.25">
      <c r="A47" s="27" t="s">
        <v>208</v>
      </c>
      <c r="B47" s="4" t="s">
        <v>163</v>
      </c>
      <c r="C47" s="4"/>
      <c r="D47" s="8" t="s">
        <v>39</v>
      </c>
      <c r="E47" s="8" t="s">
        <v>24</v>
      </c>
      <c r="F47" s="8" t="s">
        <v>313</v>
      </c>
      <c r="G47" s="8" t="s">
        <v>30</v>
      </c>
      <c r="H47" s="47">
        <v>0</v>
      </c>
      <c r="I47" s="47">
        <v>0</v>
      </c>
      <c r="J47" s="47">
        <v>0</v>
      </c>
      <c r="K47" s="47">
        <v>0</v>
      </c>
      <c r="L47" s="51">
        <v>0</v>
      </c>
      <c r="M47" s="51">
        <v>0</v>
      </c>
      <c r="N47" s="48">
        <v>0</v>
      </c>
      <c r="O47" s="48">
        <v>0</v>
      </c>
      <c r="P47" s="47">
        <v>0</v>
      </c>
      <c r="Q47" s="47">
        <v>0</v>
      </c>
    </row>
    <row r="48" spans="1:17" s="3" customFormat="1" ht="61.5" customHeight="1">
      <c r="A48" s="27" t="s">
        <v>209</v>
      </c>
      <c r="B48" s="4" t="s">
        <v>98</v>
      </c>
      <c r="C48" s="4"/>
      <c r="D48" s="8" t="s">
        <v>39</v>
      </c>
      <c r="E48" s="8" t="s">
        <v>24</v>
      </c>
      <c r="F48" s="8" t="s">
        <v>266</v>
      </c>
      <c r="G48" s="8" t="s">
        <v>30</v>
      </c>
      <c r="H48" s="47">
        <v>30.5</v>
      </c>
      <c r="I48" s="47">
        <v>0</v>
      </c>
      <c r="J48" s="53">
        <v>0</v>
      </c>
      <c r="K48" s="53">
        <v>0</v>
      </c>
      <c r="L48" s="51">
        <v>30.5</v>
      </c>
      <c r="M48" s="51">
        <v>30.5</v>
      </c>
      <c r="N48" s="48">
        <v>30.5</v>
      </c>
      <c r="O48" s="48">
        <v>30.5</v>
      </c>
      <c r="P48" s="47">
        <v>30.5</v>
      </c>
      <c r="Q48" s="47">
        <v>30.5</v>
      </c>
    </row>
    <row r="49" spans="1:17" s="3" customFormat="1" ht="74.25" customHeight="1">
      <c r="A49" s="27" t="s">
        <v>210</v>
      </c>
      <c r="B49" s="4" t="s">
        <v>110</v>
      </c>
      <c r="C49" s="4"/>
      <c r="D49" s="8" t="s">
        <v>39</v>
      </c>
      <c r="E49" s="8" t="s">
        <v>24</v>
      </c>
      <c r="F49" s="8" t="s">
        <v>134</v>
      </c>
      <c r="G49" s="8" t="s">
        <v>30</v>
      </c>
      <c r="H49" s="47">
        <v>1716</v>
      </c>
      <c r="I49" s="47">
        <v>0</v>
      </c>
      <c r="J49" s="48">
        <v>158.2</v>
      </c>
      <c r="K49" s="48">
        <v>158.2</v>
      </c>
      <c r="L49" s="51">
        <v>737.7</v>
      </c>
      <c r="M49" s="51">
        <v>737.7</v>
      </c>
      <c r="N49" s="48">
        <v>1095.9</v>
      </c>
      <c r="O49" s="48">
        <v>1095.9</v>
      </c>
      <c r="P49" s="47">
        <v>1716</v>
      </c>
      <c r="Q49" s="47">
        <v>1716</v>
      </c>
    </row>
    <row r="50" spans="1:17" s="3" customFormat="1" ht="74.25" customHeight="1">
      <c r="A50" s="27" t="s">
        <v>270</v>
      </c>
      <c r="B50" s="4" t="s">
        <v>271</v>
      </c>
      <c r="C50" s="4"/>
      <c r="D50" s="8" t="s">
        <v>39</v>
      </c>
      <c r="E50" s="8" t="s">
        <v>272</v>
      </c>
      <c r="F50" s="8" t="s">
        <v>273</v>
      </c>
      <c r="G50" s="8" t="s">
        <v>30</v>
      </c>
      <c r="H50" s="47">
        <v>120</v>
      </c>
      <c r="I50" s="47">
        <v>0</v>
      </c>
      <c r="J50" s="48">
        <v>0</v>
      </c>
      <c r="K50" s="48">
        <v>0</v>
      </c>
      <c r="L50" s="51">
        <v>0</v>
      </c>
      <c r="M50" s="51">
        <v>0</v>
      </c>
      <c r="N50" s="48">
        <v>0</v>
      </c>
      <c r="O50" s="48">
        <v>0</v>
      </c>
      <c r="P50" s="47">
        <v>120</v>
      </c>
      <c r="Q50" s="47">
        <v>120</v>
      </c>
    </row>
    <row r="51" spans="1:17" s="3" customFormat="1" ht="26.25">
      <c r="A51" s="27" t="s">
        <v>211</v>
      </c>
      <c r="B51" s="4" t="s">
        <v>176</v>
      </c>
      <c r="C51" s="4"/>
      <c r="D51" s="8" t="s">
        <v>39</v>
      </c>
      <c r="E51" s="8" t="s">
        <v>24</v>
      </c>
      <c r="F51" s="8" t="s">
        <v>177</v>
      </c>
      <c r="G51" s="8" t="s">
        <v>30</v>
      </c>
      <c r="H51" s="47">
        <v>2977</v>
      </c>
      <c r="I51" s="47">
        <v>0</v>
      </c>
      <c r="J51" s="53">
        <v>0</v>
      </c>
      <c r="K51" s="53">
        <v>0</v>
      </c>
      <c r="L51" s="51">
        <v>0</v>
      </c>
      <c r="M51" s="51">
        <v>0</v>
      </c>
      <c r="N51" s="48">
        <v>2964.8</v>
      </c>
      <c r="O51" s="48">
        <v>2964.8</v>
      </c>
      <c r="P51" s="47">
        <v>2964.8</v>
      </c>
      <c r="Q51" s="47">
        <v>2964.8</v>
      </c>
    </row>
    <row r="52" spans="1:17" s="3" customFormat="1" ht="26.25">
      <c r="A52" s="27" t="s">
        <v>212</v>
      </c>
      <c r="B52" s="4" t="s">
        <v>182</v>
      </c>
      <c r="C52" s="4"/>
      <c r="D52" s="8" t="s">
        <v>39</v>
      </c>
      <c r="E52" s="8" t="s">
        <v>24</v>
      </c>
      <c r="F52" s="8" t="s">
        <v>178</v>
      </c>
      <c r="G52" s="8" t="s">
        <v>30</v>
      </c>
      <c r="H52" s="47">
        <v>1544</v>
      </c>
      <c r="I52" s="47">
        <v>0</v>
      </c>
      <c r="J52" s="48">
        <v>498.3</v>
      </c>
      <c r="K52" s="48">
        <v>498.3</v>
      </c>
      <c r="L52" s="51">
        <v>738.9</v>
      </c>
      <c r="M52" s="51">
        <v>738.9</v>
      </c>
      <c r="N52" s="48">
        <v>889.1</v>
      </c>
      <c r="O52" s="48">
        <v>889.1</v>
      </c>
      <c r="P52" s="47">
        <v>1544</v>
      </c>
      <c r="Q52" s="47">
        <v>1544</v>
      </c>
    </row>
    <row r="53" spans="1:17" s="3" customFormat="1" ht="66">
      <c r="A53" s="27" t="s">
        <v>213</v>
      </c>
      <c r="B53" s="4" t="s">
        <v>267</v>
      </c>
      <c r="C53" s="4"/>
      <c r="D53" s="8" t="s">
        <v>39</v>
      </c>
      <c r="E53" s="8" t="s">
        <v>269</v>
      </c>
      <c r="F53" s="8" t="s">
        <v>268</v>
      </c>
      <c r="G53" s="8" t="s">
        <v>30</v>
      </c>
      <c r="H53" s="47">
        <v>103.9</v>
      </c>
      <c r="I53" s="47">
        <v>0</v>
      </c>
      <c r="J53" s="53">
        <v>0</v>
      </c>
      <c r="K53" s="53">
        <v>0</v>
      </c>
      <c r="L53" s="51">
        <v>0</v>
      </c>
      <c r="M53" s="51">
        <v>0</v>
      </c>
      <c r="N53" s="48">
        <v>103.9</v>
      </c>
      <c r="O53" s="48">
        <v>103.9</v>
      </c>
      <c r="P53" s="47">
        <v>103.9</v>
      </c>
      <c r="Q53" s="47">
        <v>103.9</v>
      </c>
    </row>
    <row r="54" spans="1:17" s="3" customFormat="1" ht="92.25">
      <c r="A54" s="27" t="s">
        <v>293</v>
      </c>
      <c r="B54" s="4" t="s">
        <v>314</v>
      </c>
      <c r="C54" s="4"/>
      <c r="D54" s="8" t="s">
        <v>39</v>
      </c>
      <c r="E54" s="8" t="s">
        <v>269</v>
      </c>
      <c r="F54" s="8" t="s">
        <v>294</v>
      </c>
      <c r="G54" s="8" t="s">
        <v>30</v>
      </c>
      <c r="H54" s="47">
        <v>15</v>
      </c>
      <c r="I54" s="47">
        <v>0</v>
      </c>
      <c r="J54" s="53">
        <v>0</v>
      </c>
      <c r="K54" s="53">
        <v>0</v>
      </c>
      <c r="L54" s="51">
        <v>0</v>
      </c>
      <c r="M54" s="51">
        <v>0</v>
      </c>
      <c r="N54" s="53">
        <v>15</v>
      </c>
      <c r="O54" s="53">
        <v>15</v>
      </c>
      <c r="P54" s="47">
        <v>15</v>
      </c>
      <c r="Q54" s="47">
        <v>15</v>
      </c>
    </row>
    <row r="55" spans="1:17" s="3" customFormat="1" ht="78.75">
      <c r="A55" s="27" t="s">
        <v>295</v>
      </c>
      <c r="B55" s="4" t="s">
        <v>296</v>
      </c>
      <c r="C55" s="4"/>
      <c r="D55" s="8" t="s">
        <v>39</v>
      </c>
      <c r="E55" s="8" t="s">
        <v>297</v>
      </c>
      <c r="F55" s="8" t="s">
        <v>298</v>
      </c>
      <c r="G55" s="8" t="s">
        <v>30</v>
      </c>
      <c r="H55" s="47"/>
      <c r="I55" s="47"/>
      <c r="J55" s="53"/>
      <c r="K55" s="53"/>
      <c r="L55" s="53"/>
      <c r="M55" s="28"/>
      <c r="N55" s="28"/>
      <c r="O55" s="29"/>
      <c r="P55" s="47"/>
      <c r="Q55" s="47"/>
    </row>
    <row r="56" spans="1:17" s="3" customFormat="1" ht="39">
      <c r="A56" s="27" t="s">
        <v>308</v>
      </c>
      <c r="B56" s="4" t="s">
        <v>309</v>
      </c>
      <c r="C56" s="4"/>
      <c r="D56" s="8" t="s">
        <v>39</v>
      </c>
      <c r="E56" s="8" t="s">
        <v>24</v>
      </c>
      <c r="F56" s="8" t="s">
        <v>310</v>
      </c>
      <c r="G56" s="8" t="s">
        <v>30</v>
      </c>
      <c r="H56" s="47">
        <v>0</v>
      </c>
      <c r="I56" s="47">
        <v>0</v>
      </c>
      <c r="J56" s="53">
        <v>0</v>
      </c>
      <c r="K56" s="53">
        <v>0</v>
      </c>
      <c r="L56" s="53">
        <v>0</v>
      </c>
      <c r="M56" s="28">
        <v>0</v>
      </c>
      <c r="N56" s="28">
        <v>0</v>
      </c>
      <c r="O56" s="29">
        <v>0</v>
      </c>
      <c r="P56" s="47">
        <v>0</v>
      </c>
      <c r="Q56" s="47">
        <v>0</v>
      </c>
    </row>
    <row r="57" spans="1:17" s="3" customFormat="1" ht="12.75">
      <c r="A57" s="27"/>
      <c r="B57" s="4"/>
      <c r="C57" s="4"/>
      <c r="D57" s="8"/>
      <c r="E57" s="8"/>
      <c r="F57" s="8"/>
      <c r="G57" s="8"/>
      <c r="H57" s="47"/>
      <c r="I57" s="47"/>
      <c r="J57" s="53"/>
      <c r="K57" s="53"/>
      <c r="L57" s="53"/>
      <c r="M57" s="28"/>
      <c r="N57" s="28"/>
      <c r="O57" s="29"/>
      <c r="P57" s="47"/>
      <c r="Q57" s="47"/>
    </row>
    <row r="58" spans="1:17" s="41" customFormat="1" ht="51.75" customHeight="1">
      <c r="A58" s="81" t="s">
        <v>99</v>
      </c>
      <c r="B58" s="38" t="s">
        <v>179</v>
      </c>
      <c r="C58" s="38" t="s">
        <v>19</v>
      </c>
      <c r="D58" s="39"/>
      <c r="E58" s="39"/>
      <c r="F58" s="39"/>
      <c r="G58" s="39"/>
      <c r="H58" s="57">
        <f aca="true" t="shared" si="4" ref="H58:Q58">SUM(H60:H70)</f>
        <v>162041.3</v>
      </c>
      <c r="I58" s="57">
        <f t="shared" si="4"/>
        <v>0</v>
      </c>
      <c r="J58" s="57">
        <f t="shared" si="4"/>
        <v>46.4</v>
      </c>
      <c r="K58" s="57">
        <f t="shared" si="4"/>
        <v>46.4</v>
      </c>
      <c r="L58" s="57">
        <f>SUM(L60:L70)</f>
        <v>9081.1</v>
      </c>
      <c r="M58" s="40">
        <f t="shared" si="4"/>
        <v>9081.1</v>
      </c>
      <c r="N58" s="40">
        <f>N60+N61+N62+N63+N64+N65+N66+N67+N68+N69+N70</f>
        <v>21283.800000000003</v>
      </c>
      <c r="O58" s="40">
        <f>SUM(O60:O70)</f>
        <v>21283.800000000003</v>
      </c>
      <c r="P58" s="57">
        <f t="shared" si="4"/>
        <v>40960.600000000006</v>
      </c>
      <c r="Q58" s="57">
        <f t="shared" si="4"/>
        <v>40960.600000000006</v>
      </c>
    </row>
    <row r="59" spans="1:17" s="3" customFormat="1" ht="12.75">
      <c r="A59" s="81"/>
      <c r="B59" s="4"/>
      <c r="C59" s="4" t="s">
        <v>20</v>
      </c>
      <c r="D59" s="8"/>
      <c r="E59" s="8"/>
      <c r="F59" s="8"/>
      <c r="G59" s="8"/>
      <c r="H59" s="47"/>
      <c r="I59" s="48"/>
      <c r="J59" s="48"/>
      <c r="K59" s="48"/>
      <c r="L59" s="48"/>
      <c r="M59" s="9"/>
      <c r="N59" s="9"/>
      <c r="O59" s="9"/>
      <c r="P59" s="47"/>
      <c r="Q59" s="48"/>
    </row>
    <row r="60" spans="1:17" s="49" customFormat="1" ht="39">
      <c r="A60" s="50" t="s">
        <v>35</v>
      </c>
      <c r="B60" s="45" t="s">
        <v>100</v>
      </c>
      <c r="C60" s="45"/>
      <c r="D60" s="46" t="s">
        <v>39</v>
      </c>
      <c r="E60" s="46" t="s">
        <v>27</v>
      </c>
      <c r="F60" s="8" t="s">
        <v>135</v>
      </c>
      <c r="G60" s="46" t="s">
        <v>30</v>
      </c>
      <c r="H60" s="47">
        <v>100</v>
      </c>
      <c r="I60" s="51">
        <v>0</v>
      </c>
      <c r="J60" s="53">
        <v>46.4</v>
      </c>
      <c r="K60" s="51">
        <v>46.4</v>
      </c>
      <c r="L60" s="51">
        <v>46.4</v>
      </c>
      <c r="M60" s="51">
        <v>46.4</v>
      </c>
      <c r="N60" s="48">
        <v>46.4</v>
      </c>
      <c r="O60" s="48">
        <v>46.4</v>
      </c>
      <c r="P60" s="47">
        <v>46.4</v>
      </c>
      <c r="Q60" s="51">
        <v>46.4</v>
      </c>
    </row>
    <row r="61" spans="1:17" s="3" customFormat="1" ht="52.5">
      <c r="A61" s="27" t="s">
        <v>37</v>
      </c>
      <c r="B61" s="4" t="s">
        <v>237</v>
      </c>
      <c r="C61" s="4"/>
      <c r="D61" s="8" t="s">
        <v>39</v>
      </c>
      <c r="E61" s="8" t="s">
        <v>27</v>
      </c>
      <c r="F61" s="8" t="s">
        <v>238</v>
      </c>
      <c r="G61" s="8" t="s">
        <v>232</v>
      </c>
      <c r="H61" s="47">
        <v>0</v>
      </c>
      <c r="I61" s="51">
        <v>0</v>
      </c>
      <c r="J61" s="53">
        <v>0</v>
      </c>
      <c r="K61" s="53">
        <v>0</v>
      </c>
      <c r="L61" s="53">
        <v>0</v>
      </c>
      <c r="M61" s="28">
        <v>0</v>
      </c>
      <c r="N61" s="80">
        <v>0</v>
      </c>
      <c r="O61" s="9">
        <v>0</v>
      </c>
      <c r="P61" s="47">
        <v>0</v>
      </c>
      <c r="Q61" s="51"/>
    </row>
    <row r="62" spans="1:17" s="3" customFormat="1" ht="26.25">
      <c r="A62" s="27" t="s">
        <v>239</v>
      </c>
      <c r="B62" s="4" t="s">
        <v>240</v>
      </c>
      <c r="C62" s="4"/>
      <c r="D62" s="8" t="s">
        <v>39</v>
      </c>
      <c r="E62" s="8" t="s">
        <v>27</v>
      </c>
      <c r="F62" s="8" t="s">
        <v>252</v>
      </c>
      <c r="G62" s="8" t="s">
        <v>30</v>
      </c>
      <c r="H62" s="47">
        <v>100</v>
      </c>
      <c r="I62" s="51"/>
      <c r="J62" s="53">
        <v>0</v>
      </c>
      <c r="K62" s="53">
        <v>0</v>
      </c>
      <c r="L62" s="51">
        <v>9.6</v>
      </c>
      <c r="M62" s="51">
        <v>9.6</v>
      </c>
      <c r="N62" s="79">
        <v>30.6</v>
      </c>
      <c r="O62" s="48">
        <v>30.6</v>
      </c>
      <c r="P62" s="47">
        <v>58.6</v>
      </c>
      <c r="Q62" s="51">
        <v>58.6</v>
      </c>
    </row>
    <row r="63" spans="1:17" s="3" customFormat="1" ht="39">
      <c r="A63" s="27" t="s">
        <v>241</v>
      </c>
      <c r="B63" s="4" t="s">
        <v>300</v>
      </c>
      <c r="C63" s="4"/>
      <c r="D63" s="8" t="s">
        <v>39</v>
      </c>
      <c r="E63" s="8" t="s">
        <v>306</v>
      </c>
      <c r="F63" s="8" t="s">
        <v>251</v>
      </c>
      <c r="G63" s="8" t="s">
        <v>299</v>
      </c>
      <c r="H63" s="47">
        <v>35070.3</v>
      </c>
      <c r="I63" s="51">
        <v>0</v>
      </c>
      <c r="J63" s="53">
        <v>0</v>
      </c>
      <c r="K63" s="53">
        <v>0</v>
      </c>
      <c r="L63" s="51">
        <v>557.4</v>
      </c>
      <c r="M63" s="51">
        <v>557.4</v>
      </c>
      <c r="N63" s="48">
        <v>3627.8</v>
      </c>
      <c r="O63" s="48">
        <v>3627.8</v>
      </c>
      <c r="P63" s="47">
        <v>5775</v>
      </c>
      <c r="Q63" s="51">
        <v>5775</v>
      </c>
    </row>
    <row r="64" spans="1:17" s="3" customFormat="1" ht="66">
      <c r="A64" s="27" t="s">
        <v>242</v>
      </c>
      <c r="B64" s="4" t="s">
        <v>274</v>
      </c>
      <c r="C64" s="4"/>
      <c r="D64" s="8" t="s">
        <v>39</v>
      </c>
      <c r="E64" s="8" t="s">
        <v>27</v>
      </c>
      <c r="F64" s="8" t="s">
        <v>251</v>
      </c>
      <c r="G64" s="8" t="s">
        <v>136</v>
      </c>
      <c r="H64" s="47">
        <v>45865.6</v>
      </c>
      <c r="I64" s="51">
        <v>0</v>
      </c>
      <c r="J64" s="53">
        <v>0</v>
      </c>
      <c r="K64" s="53">
        <v>0</v>
      </c>
      <c r="L64" s="51">
        <v>3034.1</v>
      </c>
      <c r="M64" s="51">
        <v>3034.1</v>
      </c>
      <c r="N64" s="48">
        <v>5740.6</v>
      </c>
      <c r="O64" s="48">
        <v>5740.6</v>
      </c>
      <c r="P64" s="47">
        <v>19629.3</v>
      </c>
      <c r="Q64" s="51">
        <v>19629.3</v>
      </c>
    </row>
    <row r="65" spans="1:17" s="3" customFormat="1" ht="66">
      <c r="A65" s="27" t="s">
        <v>243</v>
      </c>
      <c r="B65" s="4" t="s">
        <v>274</v>
      </c>
      <c r="C65" s="4"/>
      <c r="D65" s="8" t="s">
        <v>39</v>
      </c>
      <c r="E65" s="8" t="s">
        <v>27</v>
      </c>
      <c r="F65" s="8" t="s">
        <v>251</v>
      </c>
      <c r="G65" s="8" t="s">
        <v>262</v>
      </c>
      <c r="H65" s="47">
        <v>37259.7</v>
      </c>
      <c r="I65" s="51">
        <v>0</v>
      </c>
      <c r="J65" s="53">
        <v>0</v>
      </c>
      <c r="K65" s="53">
        <v>0</v>
      </c>
      <c r="L65" s="51">
        <v>5127.1</v>
      </c>
      <c r="M65" s="51">
        <v>5127.1</v>
      </c>
      <c r="N65" s="48">
        <v>9926.1</v>
      </c>
      <c r="O65" s="48">
        <v>9926.1</v>
      </c>
      <c r="P65" s="47">
        <v>11983.2</v>
      </c>
      <c r="Q65" s="51">
        <v>11983.2</v>
      </c>
    </row>
    <row r="66" spans="1:17" s="3" customFormat="1" ht="39">
      <c r="A66" s="27" t="s">
        <v>255</v>
      </c>
      <c r="B66" s="4" t="s">
        <v>301</v>
      </c>
      <c r="C66" s="4"/>
      <c r="D66" s="8" t="s">
        <v>39</v>
      </c>
      <c r="E66" s="8" t="s">
        <v>306</v>
      </c>
      <c r="F66" s="8" t="s">
        <v>250</v>
      </c>
      <c r="G66" s="8" t="s">
        <v>299</v>
      </c>
      <c r="H66" s="47">
        <v>5113.7</v>
      </c>
      <c r="I66" s="51">
        <v>0</v>
      </c>
      <c r="J66" s="53">
        <v>0</v>
      </c>
      <c r="K66" s="53">
        <v>0</v>
      </c>
      <c r="L66" s="51">
        <v>0</v>
      </c>
      <c r="M66" s="51">
        <v>0</v>
      </c>
      <c r="N66" s="48">
        <v>0</v>
      </c>
      <c r="O66" s="48">
        <v>0</v>
      </c>
      <c r="P66" s="47">
        <v>791.1</v>
      </c>
      <c r="Q66" s="51">
        <v>791.1</v>
      </c>
    </row>
    <row r="67" spans="1:17" s="3" customFormat="1" ht="66">
      <c r="A67" s="27" t="s">
        <v>302</v>
      </c>
      <c r="B67" s="4" t="s">
        <v>248</v>
      </c>
      <c r="C67" s="4"/>
      <c r="D67" s="8" t="s">
        <v>39</v>
      </c>
      <c r="E67" s="8" t="s">
        <v>27</v>
      </c>
      <c r="F67" s="8" t="s">
        <v>250</v>
      </c>
      <c r="G67" s="8" t="s">
        <v>136</v>
      </c>
      <c r="H67" s="47">
        <v>17000</v>
      </c>
      <c r="I67" s="51">
        <v>0</v>
      </c>
      <c r="J67" s="53">
        <v>0</v>
      </c>
      <c r="K67" s="53">
        <v>0</v>
      </c>
      <c r="L67" s="51">
        <v>0</v>
      </c>
      <c r="M67" s="51">
        <v>0</v>
      </c>
      <c r="N67" s="48">
        <v>1117.8</v>
      </c>
      <c r="O67" s="48">
        <v>1117.8</v>
      </c>
      <c r="P67" s="47">
        <v>1117.8</v>
      </c>
      <c r="Q67" s="51">
        <v>1117.8</v>
      </c>
    </row>
    <row r="68" spans="1:17" s="3" customFormat="1" ht="66">
      <c r="A68" s="27" t="s">
        <v>303</v>
      </c>
      <c r="B68" s="4" t="s">
        <v>248</v>
      </c>
      <c r="C68" s="4"/>
      <c r="D68" s="8" t="s">
        <v>39</v>
      </c>
      <c r="E68" s="8" t="s">
        <v>27</v>
      </c>
      <c r="F68" s="8" t="s">
        <v>250</v>
      </c>
      <c r="G68" s="8" t="s">
        <v>262</v>
      </c>
      <c r="H68" s="47">
        <v>20951.1</v>
      </c>
      <c r="I68" s="51">
        <v>0</v>
      </c>
      <c r="J68" s="53">
        <v>0</v>
      </c>
      <c r="K68" s="53">
        <v>0</v>
      </c>
      <c r="L68" s="51">
        <v>299.9</v>
      </c>
      <c r="M68" s="51">
        <v>299.9</v>
      </c>
      <c r="N68" s="48">
        <v>299.9</v>
      </c>
      <c r="O68" s="48">
        <v>299.9</v>
      </c>
      <c r="P68" s="47">
        <v>1057.8</v>
      </c>
      <c r="Q68" s="51">
        <v>1057.8</v>
      </c>
    </row>
    <row r="69" spans="1:17" s="3" customFormat="1" ht="66">
      <c r="A69" s="27" t="s">
        <v>304</v>
      </c>
      <c r="B69" s="4" t="s">
        <v>275</v>
      </c>
      <c r="C69" s="4"/>
      <c r="D69" s="8" t="s">
        <v>39</v>
      </c>
      <c r="E69" s="8" t="s">
        <v>27</v>
      </c>
      <c r="F69" s="8" t="s">
        <v>249</v>
      </c>
      <c r="G69" s="8" t="s">
        <v>136</v>
      </c>
      <c r="H69" s="47">
        <v>480.9</v>
      </c>
      <c r="I69" s="51">
        <v>0</v>
      </c>
      <c r="J69" s="53">
        <v>0</v>
      </c>
      <c r="K69" s="53">
        <v>0</v>
      </c>
      <c r="L69" s="51">
        <v>0</v>
      </c>
      <c r="M69" s="51">
        <v>0</v>
      </c>
      <c r="N69" s="79">
        <v>480.9</v>
      </c>
      <c r="O69" s="48">
        <v>480.9</v>
      </c>
      <c r="P69" s="47">
        <v>480.9</v>
      </c>
      <c r="Q69" s="51">
        <v>480.9</v>
      </c>
    </row>
    <row r="70" spans="1:17" s="3" customFormat="1" ht="52.5">
      <c r="A70" s="27" t="s">
        <v>305</v>
      </c>
      <c r="B70" s="4" t="s">
        <v>253</v>
      </c>
      <c r="C70" s="4"/>
      <c r="D70" s="8" t="s">
        <v>39</v>
      </c>
      <c r="E70" s="8" t="s">
        <v>27</v>
      </c>
      <c r="F70" s="8" t="s">
        <v>254</v>
      </c>
      <c r="G70" s="8" t="s">
        <v>30</v>
      </c>
      <c r="H70" s="47">
        <v>100</v>
      </c>
      <c r="I70" s="51">
        <v>0</v>
      </c>
      <c r="J70" s="53">
        <v>0</v>
      </c>
      <c r="K70" s="53">
        <v>0</v>
      </c>
      <c r="L70" s="51">
        <v>6.6</v>
      </c>
      <c r="M70" s="51">
        <v>6.6</v>
      </c>
      <c r="N70" s="79">
        <v>13.7</v>
      </c>
      <c r="O70" s="48">
        <v>13.7</v>
      </c>
      <c r="P70" s="47">
        <v>20.5</v>
      </c>
      <c r="Q70" s="51">
        <v>20.5</v>
      </c>
    </row>
    <row r="71" spans="1:17" s="41" customFormat="1" ht="132">
      <c r="A71" s="81" t="s">
        <v>101</v>
      </c>
      <c r="B71" s="38" t="s">
        <v>137</v>
      </c>
      <c r="C71" s="38" t="s">
        <v>19</v>
      </c>
      <c r="D71" s="39"/>
      <c r="E71" s="39"/>
      <c r="F71" s="39"/>
      <c r="G71" s="39"/>
      <c r="H71" s="57">
        <f>SUM(H73:H79)</f>
        <v>350.79999999999995</v>
      </c>
      <c r="I71" s="57">
        <f aca="true" t="shared" si="5" ref="I71:O71">SUM(I73:I79)</f>
        <v>0</v>
      </c>
      <c r="J71" s="57">
        <f t="shared" si="5"/>
        <v>68.8</v>
      </c>
      <c r="K71" s="57">
        <f t="shared" si="5"/>
        <v>68.8</v>
      </c>
      <c r="L71" s="57">
        <f t="shared" si="5"/>
        <v>88.60000000000001</v>
      </c>
      <c r="M71" s="40">
        <f t="shared" si="5"/>
        <v>88.60000000000001</v>
      </c>
      <c r="N71" s="40">
        <f t="shared" si="5"/>
        <v>200.4</v>
      </c>
      <c r="O71" s="40">
        <f t="shared" si="5"/>
        <v>200.4</v>
      </c>
      <c r="P71" s="57">
        <f>SUM(P73:P79)</f>
        <v>347.09999999999997</v>
      </c>
      <c r="Q71" s="57">
        <f>SUM(Q73:Q79)</f>
        <v>347.09999999999997</v>
      </c>
    </row>
    <row r="72" spans="1:17" s="3" customFormat="1" ht="18" customHeight="1">
      <c r="A72" s="81"/>
      <c r="B72" s="4"/>
      <c r="C72" s="4" t="s">
        <v>20</v>
      </c>
      <c r="D72" s="8"/>
      <c r="E72" s="8"/>
      <c r="F72" s="8"/>
      <c r="G72" s="8"/>
      <c r="H72" s="47"/>
      <c r="I72" s="48"/>
      <c r="J72" s="48"/>
      <c r="K72" s="48"/>
      <c r="L72" s="48"/>
      <c r="M72" s="9"/>
      <c r="N72" s="9"/>
      <c r="O72" s="9"/>
      <c r="P72" s="47"/>
      <c r="Q72" s="48"/>
    </row>
    <row r="73" spans="1:17" s="3" customFormat="1" ht="56.25" customHeight="1">
      <c r="A73" s="27" t="s">
        <v>40</v>
      </c>
      <c r="B73" s="4" t="s">
        <v>102</v>
      </c>
      <c r="C73" s="4"/>
      <c r="D73" s="8" t="s">
        <v>39</v>
      </c>
      <c r="E73" s="8" t="s">
        <v>105</v>
      </c>
      <c r="F73" s="8" t="s">
        <v>138</v>
      </c>
      <c r="G73" s="8" t="s">
        <v>164</v>
      </c>
      <c r="H73" s="47">
        <v>152</v>
      </c>
      <c r="I73" s="47"/>
      <c r="J73" s="47">
        <v>46.4</v>
      </c>
      <c r="K73" s="47">
        <v>46.4</v>
      </c>
      <c r="L73" s="51">
        <v>46.4</v>
      </c>
      <c r="M73" s="51">
        <v>46.4</v>
      </c>
      <c r="N73" s="48">
        <v>151.6</v>
      </c>
      <c r="O73" s="48">
        <v>151.6</v>
      </c>
      <c r="P73" s="47">
        <v>151.6</v>
      </c>
      <c r="Q73" s="47">
        <v>151.6</v>
      </c>
    </row>
    <row r="74" spans="1:17" s="3" customFormat="1" ht="66">
      <c r="A74" s="27" t="s">
        <v>214</v>
      </c>
      <c r="B74" s="4" t="s">
        <v>103</v>
      </c>
      <c r="C74" s="4"/>
      <c r="D74" s="8" t="s">
        <v>39</v>
      </c>
      <c r="E74" s="8" t="s">
        <v>312</v>
      </c>
      <c r="F74" s="8" t="s">
        <v>139</v>
      </c>
      <c r="G74" s="8" t="s">
        <v>30</v>
      </c>
      <c r="H74" s="47">
        <v>100</v>
      </c>
      <c r="I74" s="47"/>
      <c r="J74" s="47">
        <v>0</v>
      </c>
      <c r="K74" s="47">
        <v>0</v>
      </c>
      <c r="L74" s="51">
        <v>0</v>
      </c>
      <c r="M74" s="51">
        <v>0</v>
      </c>
      <c r="N74" s="48">
        <v>0</v>
      </c>
      <c r="O74" s="48">
        <v>0</v>
      </c>
      <c r="P74" s="47">
        <v>96.7</v>
      </c>
      <c r="Q74" s="47">
        <v>96.7</v>
      </c>
    </row>
    <row r="75" spans="1:17" s="3" customFormat="1" ht="66">
      <c r="A75" s="27" t="s">
        <v>215</v>
      </c>
      <c r="B75" s="4" t="s">
        <v>104</v>
      </c>
      <c r="C75" s="4"/>
      <c r="D75" s="8" t="s">
        <v>39</v>
      </c>
      <c r="E75" s="8" t="s">
        <v>312</v>
      </c>
      <c r="F75" s="8" t="s">
        <v>140</v>
      </c>
      <c r="G75" s="8" t="s">
        <v>30</v>
      </c>
      <c r="H75" s="47">
        <v>10.9</v>
      </c>
      <c r="I75" s="47"/>
      <c r="J75" s="47">
        <v>5.6</v>
      </c>
      <c r="K75" s="47">
        <v>5.6</v>
      </c>
      <c r="L75" s="51">
        <v>5.6</v>
      </c>
      <c r="M75" s="51">
        <v>5.6</v>
      </c>
      <c r="N75" s="48">
        <v>10.9</v>
      </c>
      <c r="O75" s="48">
        <v>10.9</v>
      </c>
      <c r="P75" s="47">
        <v>10.9</v>
      </c>
      <c r="Q75" s="47">
        <v>10.9</v>
      </c>
    </row>
    <row r="76" spans="1:17" s="3" customFormat="1" ht="26.25">
      <c r="A76" s="27" t="s">
        <v>216</v>
      </c>
      <c r="B76" s="4" t="s">
        <v>141</v>
      </c>
      <c r="C76" s="4"/>
      <c r="D76" s="8" t="s">
        <v>39</v>
      </c>
      <c r="E76" s="8" t="s">
        <v>312</v>
      </c>
      <c r="F76" s="8" t="s">
        <v>142</v>
      </c>
      <c r="G76" s="8" t="s">
        <v>30</v>
      </c>
      <c r="H76" s="47">
        <v>20.9</v>
      </c>
      <c r="I76" s="47"/>
      <c r="J76" s="47">
        <v>16.8</v>
      </c>
      <c r="K76" s="47">
        <v>16.8</v>
      </c>
      <c r="L76" s="51">
        <v>20.9</v>
      </c>
      <c r="M76" s="51">
        <v>20.9</v>
      </c>
      <c r="N76" s="48">
        <v>20.9</v>
      </c>
      <c r="O76" s="48">
        <v>20.9</v>
      </c>
      <c r="P76" s="47">
        <v>20.9</v>
      </c>
      <c r="Q76" s="47">
        <v>20.9</v>
      </c>
    </row>
    <row r="77" spans="1:17" s="3" customFormat="1" ht="52.5">
      <c r="A77" s="27" t="s">
        <v>217</v>
      </c>
      <c r="B77" s="4" t="s">
        <v>180</v>
      </c>
      <c r="C77" s="4"/>
      <c r="D77" s="8" t="s">
        <v>39</v>
      </c>
      <c r="E77" s="8" t="s">
        <v>106</v>
      </c>
      <c r="F77" s="8" t="s">
        <v>143</v>
      </c>
      <c r="G77" s="8" t="s">
        <v>30</v>
      </c>
      <c r="H77" s="47">
        <v>17</v>
      </c>
      <c r="I77" s="47"/>
      <c r="J77" s="47">
        <v>0</v>
      </c>
      <c r="K77" s="47">
        <v>0</v>
      </c>
      <c r="L77" s="47">
        <v>15.7</v>
      </c>
      <c r="M77" s="29">
        <v>15.7</v>
      </c>
      <c r="N77" s="29">
        <v>17</v>
      </c>
      <c r="O77" s="29">
        <v>17</v>
      </c>
      <c r="P77" s="47">
        <v>17</v>
      </c>
      <c r="Q77" s="47">
        <v>17</v>
      </c>
    </row>
    <row r="78" spans="1:17" s="3" customFormat="1" ht="39">
      <c r="A78" s="27" t="s">
        <v>218</v>
      </c>
      <c r="B78" s="4" t="s">
        <v>165</v>
      </c>
      <c r="C78" s="4"/>
      <c r="D78" s="8" t="s">
        <v>39</v>
      </c>
      <c r="E78" s="8" t="s">
        <v>312</v>
      </c>
      <c r="F78" s="8" t="s">
        <v>166</v>
      </c>
      <c r="G78" s="8" t="s">
        <v>30</v>
      </c>
      <c r="H78" s="47">
        <v>50</v>
      </c>
      <c r="I78" s="47"/>
      <c r="J78" s="47">
        <v>0</v>
      </c>
      <c r="K78" s="47">
        <v>0</v>
      </c>
      <c r="L78" s="47">
        <v>0</v>
      </c>
      <c r="M78" s="29">
        <v>0</v>
      </c>
      <c r="N78" s="29">
        <v>0</v>
      </c>
      <c r="O78" s="29">
        <v>0</v>
      </c>
      <c r="P78" s="47">
        <v>50</v>
      </c>
      <c r="Q78" s="47">
        <v>50</v>
      </c>
    </row>
    <row r="79" spans="1:17" s="3" customFormat="1" ht="52.5">
      <c r="A79" s="27" t="s">
        <v>258</v>
      </c>
      <c r="B79" s="4" t="s">
        <v>259</v>
      </c>
      <c r="C79" s="4"/>
      <c r="D79" s="8"/>
      <c r="E79" s="8" t="s">
        <v>312</v>
      </c>
      <c r="F79" s="8" t="s">
        <v>260</v>
      </c>
      <c r="G79" s="8" t="s">
        <v>30</v>
      </c>
      <c r="H79" s="47"/>
      <c r="I79" s="47"/>
      <c r="J79" s="47"/>
      <c r="K79" s="47"/>
      <c r="L79" s="47"/>
      <c r="M79" s="29"/>
      <c r="N79" s="29"/>
      <c r="O79" s="29"/>
      <c r="P79" s="47"/>
      <c r="Q79" s="47"/>
    </row>
    <row r="80" spans="1:17" s="3" customFormat="1" ht="108" customHeight="1">
      <c r="A80" s="37" t="s">
        <v>107</v>
      </c>
      <c r="B80" s="38" t="s">
        <v>202</v>
      </c>
      <c r="C80" s="38" t="s">
        <v>19</v>
      </c>
      <c r="D80" s="39"/>
      <c r="E80" s="39"/>
      <c r="F80" s="39"/>
      <c r="G80" s="39"/>
      <c r="H80" s="57">
        <f>SUM(H82:H97)</f>
        <v>6940.6</v>
      </c>
      <c r="I80" s="57">
        <f aca="true" t="shared" si="6" ref="I80:O80">SUM(I82:I96)</f>
        <v>0</v>
      </c>
      <c r="J80" s="57">
        <f t="shared" si="6"/>
        <v>900</v>
      </c>
      <c r="K80" s="57">
        <f t="shared" si="6"/>
        <v>900</v>
      </c>
      <c r="L80" s="57">
        <f t="shared" si="6"/>
        <v>1775.8999999999999</v>
      </c>
      <c r="M80" s="40">
        <f t="shared" si="6"/>
        <v>1775.8999999999999</v>
      </c>
      <c r="N80" s="40">
        <f t="shared" si="6"/>
        <v>3023.1</v>
      </c>
      <c r="O80" s="40">
        <f t="shared" si="6"/>
        <v>3023.1</v>
      </c>
      <c r="P80" s="57">
        <f>SUM(P82:P96)</f>
        <v>6448.5</v>
      </c>
      <c r="Q80" s="57">
        <f>SUM(Q82:Q96)</f>
        <v>6448.5</v>
      </c>
    </row>
    <row r="81" spans="1:17" s="3" customFormat="1" ht="12.75">
      <c r="A81" s="27"/>
      <c r="B81" s="4"/>
      <c r="C81" s="4" t="s">
        <v>20</v>
      </c>
      <c r="D81" s="8"/>
      <c r="E81" s="8"/>
      <c r="F81" s="8"/>
      <c r="G81" s="8"/>
      <c r="H81" s="47"/>
      <c r="I81" s="48"/>
      <c r="J81" s="48"/>
      <c r="K81" s="48"/>
      <c r="L81" s="48"/>
      <c r="M81" s="9"/>
      <c r="N81" s="9"/>
      <c r="O81" s="9"/>
      <c r="P81" s="47"/>
      <c r="Q81" s="48"/>
    </row>
    <row r="82" spans="1:17" s="49" customFormat="1" ht="26.25">
      <c r="A82" s="50" t="s">
        <v>169</v>
      </c>
      <c r="B82" s="45" t="s">
        <v>200</v>
      </c>
      <c r="C82" s="45"/>
      <c r="D82" s="46" t="s">
        <v>39</v>
      </c>
      <c r="E82" s="52" t="s">
        <v>34</v>
      </c>
      <c r="F82" s="46" t="s">
        <v>201</v>
      </c>
      <c r="G82" s="46" t="s">
        <v>276</v>
      </c>
      <c r="H82" s="47">
        <v>712.6</v>
      </c>
      <c r="I82" s="47"/>
      <c r="J82" s="47">
        <v>0</v>
      </c>
      <c r="K82" s="47">
        <v>0</v>
      </c>
      <c r="L82" s="47">
        <v>0</v>
      </c>
      <c r="M82" s="47">
        <v>0</v>
      </c>
      <c r="N82" s="47">
        <v>120.7</v>
      </c>
      <c r="O82" s="47">
        <v>120.7</v>
      </c>
      <c r="P82" s="47">
        <v>243.2</v>
      </c>
      <c r="Q82" s="47">
        <v>243.2</v>
      </c>
    </row>
    <row r="83" spans="1:17" s="3" customFormat="1" ht="39">
      <c r="A83" s="27" t="s">
        <v>219</v>
      </c>
      <c r="B83" s="4" t="s">
        <v>108</v>
      </c>
      <c r="C83" s="4"/>
      <c r="D83" s="8" t="s">
        <v>39</v>
      </c>
      <c r="E83" s="31" t="s">
        <v>34</v>
      </c>
      <c r="F83" s="8" t="s">
        <v>144</v>
      </c>
      <c r="G83" s="8" t="s">
        <v>30</v>
      </c>
      <c r="H83" s="47">
        <v>671</v>
      </c>
      <c r="I83" s="47"/>
      <c r="J83" s="47">
        <v>169.9</v>
      </c>
      <c r="K83" s="47">
        <v>169.9</v>
      </c>
      <c r="L83" s="47">
        <v>313.3</v>
      </c>
      <c r="M83" s="29">
        <v>313.3</v>
      </c>
      <c r="N83" s="29">
        <v>387.6</v>
      </c>
      <c r="O83" s="29">
        <v>387.6</v>
      </c>
      <c r="P83" s="47">
        <v>671</v>
      </c>
      <c r="Q83" s="47">
        <v>671</v>
      </c>
    </row>
    <row r="84" spans="1:17" s="3" customFormat="1" ht="39">
      <c r="A84" s="27" t="s">
        <v>220</v>
      </c>
      <c r="B84" s="4" t="s">
        <v>108</v>
      </c>
      <c r="C84" s="4"/>
      <c r="D84" s="8" t="s">
        <v>39</v>
      </c>
      <c r="E84" s="31" t="s">
        <v>34</v>
      </c>
      <c r="F84" s="8" t="s">
        <v>144</v>
      </c>
      <c r="G84" s="8" t="s">
        <v>276</v>
      </c>
      <c r="H84" s="47"/>
      <c r="I84" s="47"/>
      <c r="J84" s="47"/>
      <c r="K84" s="47"/>
      <c r="L84" s="47"/>
      <c r="M84" s="29"/>
      <c r="N84" s="29"/>
      <c r="O84" s="29"/>
      <c r="P84" s="47"/>
      <c r="Q84" s="47"/>
    </row>
    <row r="85" spans="1:17" s="3" customFormat="1" ht="39">
      <c r="A85" s="27" t="s">
        <v>221</v>
      </c>
      <c r="B85" s="4" t="s">
        <v>108</v>
      </c>
      <c r="C85" s="4"/>
      <c r="D85" s="8" t="s">
        <v>39</v>
      </c>
      <c r="E85" s="31" t="s">
        <v>36</v>
      </c>
      <c r="F85" s="8" t="s">
        <v>144</v>
      </c>
      <c r="G85" s="8" t="s">
        <v>30</v>
      </c>
      <c r="H85" s="47">
        <v>1554</v>
      </c>
      <c r="I85" s="47"/>
      <c r="J85" s="47">
        <v>0</v>
      </c>
      <c r="K85" s="47">
        <v>0</v>
      </c>
      <c r="L85" s="47">
        <v>79.9</v>
      </c>
      <c r="M85" s="29">
        <v>79.9</v>
      </c>
      <c r="N85" s="29">
        <v>184.5</v>
      </c>
      <c r="O85" s="29">
        <v>184.5</v>
      </c>
      <c r="P85" s="47">
        <v>1554</v>
      </c>
      <c r="Q85" s="47">
        <v>1554</v>
      </c>
    </row>
    <row r="86" spans="1:17" s="3" customFormat="1" ht="26.25">
      <c r="A86" s="27" t="s">
        <v>222</v>
      </c>
      <c r="B86" s="4" t="s">
        <v>167</v>
      </c>
      <c r="C86" s="4"/>
      <c r="D86" s="8"/>
      <c r="E86" s="8" t="s">
        <v>24</v>
      </c>
      <c r="F86" s="8" t="s">
        <v>168</v>
      </c>
      <c r="G86" s="8" t="s">
        <v>30</v>
      </c>
      <c r="H86" s="47"/>
      <c r="I86" s="47"/>
      <c r="J86" s="47"/>
      <c r="K86" s="47"/>
      <c r="L86" s="47"/>
      <c r="M86" s="29"/>
      <c r="N86" s="29"/>
      <c r="O86" s="29"/>
      <c r="P86" s="47"/>
      <c r="Q86" s="47"/>
    </row>
    <row r="87" spans="1:17" s="3" customFormat="1" ht="26.25">
      <c r="A87" s="27" t="s">
        <v>223</v>
      </c>
      <c r="B87" s="4" t="s">
        <v>114</v>
      </c>
      <c r="C87" s="4"/>
      <c r="D87" s="8" t="s">
        <v>39</v>
      </c>
      <c r="E87" s="8" t="s">
        <v>24</v>
      </c>
      <c r="F87" s="8" t="s">
        <v>146</v>
      </c>
      <c r="G87" s="8" t="s">
        <v>30</v>
      </c>
      <c r="H87" s="47">
        <v>1900</v>
      </c>
      <c r="I87" s="47"/>
      <c r="J87" s="47">
        <v>409.8</v>
      </c>
      <c r="K87" s="47">
        <v>409.8</v>
      </c>
      <c r="L87" s="47">
        <v>812.4</v>
      </c>
      <c r="M87" s="29">
        <v>812.4</v>
      </c>
      <c r="N87" s="29">
        <v>1331.5</v>
      </c>
      <c r="O87" s="29">
        <v>1331.5</v>
      </c>
      <c r="P87" s="47">
        <v>2122.4</v>
      </c>
      <c r="Q87" s="47">
        <v>2122.4</v>
      </c>
    </row>
    <row r="88" spans="1:17" s="3" customFormat="1" ht="66">
      <c r="A88" s="27" t="s">
        <v>224</v>
      </c>
      <c r="B88" s="4" t="s">
        <v>33</v>
      </c>
      <c r="C88" s="4"/>
      <c r="D88" s="8" t="s">
        <v>39</v>
      </c>
      <c r="E88" s="8" t="s">
        <v>34</v>
      </c>
      <c r="F88" s="8" t="s">
        <v>150</v>
      </c>
      <c r="G88" s="8" t="s">
        <v>30</v>
      </c>
      <c r="H88" s="47">
        <v>816</v>
      </c>
      <c r="I88" s="47"/>
      <c r="J88" s="47">
        <v>139.3</v>
      </c>
      <c r="K88" s="47">
        <v>139.3</v>
      </c>
      <c r="L88" s="47">
        <v>139.3</v>
      </c>
      <c r="M88" s="47">
        <v>139.3</v>
      </c>
      <c r="N88" s="29">
        <v>241.9</v>
      </c>
      <c r="O88" s="29">
        <v>241.9</v>
      </c>
      <c r="P88" s="47">
        <v>272.9</v>
      </c>
      <c r="Q88" s="47">
        <v>272.9</v>
      </c>
    </row>
    <row r="89" spans="1:17" s="3" customFormat="1" ht="26.25">
      <c r="A89" s="27" t="s">
        <v>225</v>
      </c>
      <c r="B89" s="4" t="s">
        <v>151</v>
      </c>
      <c r="C89" s="4"/>
      <c r="D89" s="8" t="s">
        <v>39</v>
      </c>
      <c r="E89" s="8" t="s">
        <v>34</v>
      </c>
      <c r="F89" s="8" t="s">
        <v>152</v>
      </c>
      <c r="G89" s="8" t="s">
        <v>30</v>
      </c>
      <c r="H89" s="47">
        <v>150</v>
      </c>
      <c r="I89" s="47"/>
      <c r="J89" s="47">
        <v>0</v>
      </c>
      <c r="K89" s="47">
        <v>0</v>
      </c>
      <c r="L89" s="47">
        <v>0</v>
      </c>
      <c r="M89" s="47">
        <v>0</v>
      </c>
      <c r="N89" s="29">
        <v>0</v>
      </c>
      <c r="O89" s="29">
        <v>0</v>
      </c>
      <c r="P89" s="47">
        <v>115.5</v>
      </c>
      <c r="Q89" s="47">
        <v>115.5</v>
      </c>
    </row>
    <row r="90" spans="1:17" s="3" customFormat="1" ht="66">
      <c r="A90" s="27" t="s">
        <v>226</v>
      </c>
      <c r="B90" s="4" t="s">
        <v>111</v>
      </c>
      <c r="C90" s="4"/>
      <c r="D90" s="8" t="s">
        <v>39</v>
      </c>
      <c r="E90" s="8" t="s">
        <v>34</v>
      </c>
      <c r="F90" s="8" t="s">
        <v>153</v>
      </c>
      <c r="G90" s="8" t="s">
        <v>30</v>
      </c>
      <c r="H90" s="47">
        <v>50</v>
      </c>
      <c r="I90" s="47"/>
      <c r="J90" s="47">
        <v>0</v>
      </c>
      <c r="K90" s="47">
        <v>0</v>
      </c>
      <c r="L90" s="47">
        <v>0</v>
      </c>
      <c r="M90" s="47">
        <v>0</v>
      </c>
      <c r="N90" s="29">
        <v>0</v>
      </c>
      <c r="O90" s="29">
        <v>0</v>
      </c>
      <c r="P90" s="47">
        <v>486.5</v>
      </c>
      <c r="Q90" s="47">
        <v>486.5</v>
      </c>
    </row>
    <row r="91" spans="1:17" s="3" customFormat="1" ht="26.25">
      <c r="A91" s="27" t="s">
        <v>227</v>
      </c>
      <c r="B91" s="4" t="s">
        <v>112</v>
      </c>
      <c r="C91" s="4"/>
      <c r="D91" s="8" t="s">
        <v>39</v>
      </c>
      <c r="E91" s="8" t="s">
        <v>34</v>
      </c>
      <c r="F91" s="8" t="s">
        <v>154</v>
      </c>
      <c r="G91" s="8" t="s">
        <v>30</v>
      </c>
      <c r="H91" s="47">
        <v>15</v>
      </c>
      <c r="I91" s="47"/>
      <c r="J91" s="47">
        <v>0</v>
      </c>
      <c r="K91" s="47">
        <v>0</v>
      </c>
      <c r="L91" s="47">
        <v>0</v>
      </c>
      <c r="M91" s="47">
        <v>0</v>
      </c>
      <c r="N91" s="29">
        <v>0</v>
      </c>
      <c r="O91" s="29">
        <v>0</v>
      </c>
      <c r="P91" s="47">
        <v>0</v>
      </c>
      <c r="Q91" s="47">
        <v>0</v>
      </c>
    </row>
    <row r="92" spans="1:17" s="3" customFormat="1" ht="26.25">
      <c r="A92" s="27" t="s">
        <v>228</v>
      </c>
      <c r="B92" s="4" t="s">
        <v>113</v>
      </c>
      <c r="C92" s="4"/>
      <c r="D92" s="8" t="s">
        <v>39</v>
      </c>
      <c r="E92" s="8" t="s">
        <v>34</v>
      </c>
      <c r="F92" s="8" t="s">
        <v>155</v>
      </c>
      <c r="G92" s="8" t="s">
        <v>30</v>
      </c>
      <c r="H92" s="47">
        <v>100</v>
      </c>
      <c r="I92" s="47"/>
      <c r="J92" s="47">
        <v>0</v>
      </c>
      <c r="K92" s="47">
        <v>0</v>
      </c>
      <c r="L92" s="47">
        <v>0</v>
      </c>
      <c r="M92" s="29">
        <v>0</v>
      </c>
      <c r="N92" s="29">
        <v>0</v>
      </c>
      <c r="O92" s="29">
        <v>0</v>
      </c>
      <c r="P92" s="47">
        <v>11</v>
      </c>
      <c r="Q92" s="47">
        <v>11</v>
      </c>
    </row>
    <row r="93" spans="1:17" s="3" customFormat="1" ht="66">
      <c r="A93" s="27" t="s">
        <v>229</v>
      </c>
      <c r="B93" s="4" t="s">
        <v>156</v>
      </c>
      <c r="C93" s="4"/>
      <c r="D93" s="8"/>
      <c r="E93" s="8" t="s">
        <v>34</v>
      </c>
      <c r="F93" s="8" t="s">
        <v>155</v>
      </c>
      <c r="G93" s="8" t="s">
        <v>263</v>
      </c>
      <c r="H93" s="47"/>
      <c r="I93" s="47"/>
      <c r="J93" s="47"/>
      <c r="K93" s="47"/>
      <c r="L93" s="47"/>
      <c r="M93" s="29"/>
      <c r="N93" s="29"/>
      <c r="O93" s="29"/>
      <c r="P93" s="47"/>
      <c r="Q93" s="47"/>
    </row>
    <row r="94" spans="1:17" s="3" customFormat="1" ht="78.75">
      <c r="A94" s="27" t="s">
        <v>246</v>
      </c>
      <c r="B94" s="4" t="s">
        <v>170</v>
      </c>
      <c r="C94" s="4"/>
      <c r="D94" s="8" t="s">
        <v>39</v>
      </c>
      <c r="E94" s="8" t="s">
        <v>34</v>
      </c>
      <c r="F94" s="8" t="s">
        <v>171</v>
      </c>
      <c r="G94" s="8" t="s">
        <v>30</v>
      </c>
      <c r="H94" s="47"/>
      <c r="I94" s="47"/>
      <c r="J94" s="47"/>
      <c r="K94" s="47"/>
      <c r="L94" s="47"/>
      <c r="M94" s="47"/>
      <c r="N94" s="29"/>
      <c r="O94" s="29"/>
      <c r="P94" s="47"/>
      <c r="Q94" s="47"/>
    </row>
    <row r="95" spans="1:17" s="3" customFormat="1" ht="42" customHeight="1">
      <c r="A95" s="27" t="s">
        <v>280</v>
      </c>
      <c r="B95" s="4" t="s">
        <v>244</v>
      </c>
      <c r="C95" s="4"/>
      <c r="D95" s="8"/>
      <c r="E95" s="8" t="s">
        <v>27</v>
      </c>
      <c r="F95" s="8" t="s">
        <v>245</v>
      </c>
      <c r="G95" s="8" t="s">
        <v>136</v>
      </c>
      <c r="H95" s="47"/>
      <c r="I95" s="47"/>
      <c r="J95" s="47"/>
      <c r="K95" s="47"/>
      <c r="L95" s="47"/>
      <c r="M95" s="29"/>
      <c r="N95" s="29"/>
      <c r="O95" s="29"/>
      <c r="P95" s="47"/>
      <c r="Q95" s="47"/>
    </row>
    <row r="96" spans="1:17" s="3" customFormat="1" ht="26.25">
      <c r="A96" s="27" t="s">
        <v>281</v>
      </c>
      <c r="B96" s="4" t="s">
        <v>149</v>
      </c>
      <c r="C96" s="4"/>
      <c r="D96" s="8" t="s">
        <v>39</v>
      </c>
      <c r="E96" s="8" t="s">
        <v>24</v>
      </c>
      <c r="F96" s="8" t="s">
        <v>145</v>
      </c>
      <c r="G96" s="8" t="s">
        <v>30</v>
      </c>
      <c r="H96" s="48">
        <v>972</v>
      </c>
      <c r="I96" s="47"/>
      <c r="J96" s="47">
        <v>181</v>
      </c>
      <c r="K96" s="47">
        <v>181</v>
      </c>
      <c r="L96" s="47">
        <v>431</v>
      </c>
      <c r="M96" s="29">
        <v>431</v>
      </c>
      <c r="N96" s="29">
        <v>756.9</v>
      </c>
      <c r="O96" s="29">
        <v>756.9</v>
      </c>
      <c r="P96" s="53">
        <v>972</v>
      </c>
      <c r="Q96" s="47">
        <v>972</v>
      </c>
    </row>
    <row r="97" spans="1:17" s="3" customFormat="1" ht="78.75">
      <c r="A97" s="27" t="s">
        <v>282</v>
      </c>
      <c r="B97" s="4" t="s">
        <v>277</v>
      </c>
      <c r="C97" s="4"/>
      <c r="D97" s="8" t="s">
        <v>39</v>
      </c>
      <c r="E97" s="8" t="s">
        <v>278</v>
      </c>
      <c r="F97" s="8" t="s">
        <v>279</v>
      </c>
      <c r="G97" s="8" t="s">
        <v>30</v>
      </c>
      <c r="H97" s="48">
        <v>0</v>
      </c>
      <c r="I97" s="47">
        <v>0</v>
      </c>
      <c r="J97" s="47">
        <v>0</v>
      </c>
      <c r="K97" s="47">
        <v>0</v>
      </c>
      <c r="L97" s="47">
        <v>0</v>
      </c>
      <c r="M97" s="29">
        <v>0</v>
      </c>
      <c r="N97" s="29">
        <v>0</v>
      </c>
      <c r="O97" s="29">
        <v>0</v>
      </c>
      <c r="P97" s="48">
        <v>0</v>
      </c>
      <c r="Q97" s="47">
        <v>0</v>
      </c>
    </row>
    <row r="98" spans="1:17" s="41" customFormat="1" ht="52.5">
      <c r="A98" s="37" t="s">
        <v>194</v>
      </c>
      <c r="B98" s="38" t="s">
        <v>157</v>
      </c>
      <c r="C98" s="38" t="s">
        <v>19</v>
      </c>
      <c r="D98" s="39"/>
      <c r="E98" s="39"/>
      <c r="F98" s="39"/>
      <c r="G98" s="39"/>
      <c r="H98" s="58">
        <v>7360.9</v>
      </c>
      <c r="I98" s="57">
        <v>1764.6</v>
      </c>
      <c r="J98" s="57">
        <f>H98</f>
        <v>7360.9</v>
      </c>
      <c r="K98" s="57">
        <f>I98</f>
        <v>1764.6</v>
      </c>
      <c r="L98" s="57">
        <v>0</v>
      </c>
      <c r="M98" s="57">
        <v>0</v>
      </c>
      <c r="N98" s="40">
        <v>0</v>
      </c>
      <c r="O98" s="40">
        <v>0</v>
      </c>
      <c r="P98" s="58">
        <v>0</v>
      </c>
      <c r="Q98" s="57">
        <v>0</v>
      </c>
    </row>
    <row r="99" spans="1:17" s="3" customFormat="1" ht="12.75">
      <c r="A99" s="27"/>
      <c r="B99" s="4"/>
      <c r="C99" s="4" t="s">
        <v>20</v>
      </c>
      <c r="D99" s="8"/>
      <c r="E99" s="8"/>
      <c r="F99" s="8"/>
      <c r="G99" s="8"/>
      <c r="H99" s="48"/>
      <c r="I99" s="47"/>
      <c r="J99" s="47"/>
      <c r="K99" s="47"/>
      <c r="L99" s="47"/>
      <c r="M99" s="29"/>
      <c r="N99" s="29"/>
      <c r="O99" s="29"/>
      <c r="P99" s="48"/>
      <c r="Q99" s="47"/>
    </row>
    <row r="100" spans="1:17" s="3" customFormat="1" ht="125.25" customHeight="1">
      <c r="A100" s="27" t="s">
        <v>230</v>
      </c>
      <c r="B100" s="4" t="s">
        <v>115</v>
      </c>
      <c r="C100" s="4"/>
      <c r="D100" s="73" t="s">
        <v>39</v>
      </c>
      <c r="E100" s="73" t="s">
        <v>34</v>
      </c>
      <c r="F100" s="32" t="s">
        <v>315</v>
      </c>
      <c r="G100" s="32" t="s">
        <v>311</v>
      </c>
      <c r="H100" s="59" t="s">
        <v>318</v>
      </c>
      <c r="I100" s="60" t="s">
        <v>321</v>
      </c>
      <c r="J100" s="59" t="s">
        <v>319</v>
      </c>
      <c r="K100" s="60" t="s">
        <v>320</v>
      </c>
      <c r="L100" s="60" t="s">
        <v>323</v>
      </c>
      <c r="M100" s="60" t="s">
        <v>324</v>
      </c>
      <c r="N100" s="60" t="s">
        <v>325</v>
      </c>
      <c r="O100" s="60" t="s">
        <v>326</v>
      </c>
      <c r="P100" s="59" t="s">
        <v>329</v>
      </c>
      <c r="Q100" s="60" t="s">
        <v>331</v>
      </c>
    </row>
    <row r="101" spans="1:17" s="3" customFormat="1" ht="52.5">
      <c r="A101" s="27" t="s">
        <v>283</v>
      </c>
      <c r="B101" s="4" t="s">
        <v>284</v>
      </c>
      <c r="C101" s="4"/>
      <c r="D101" s="8" t="s">
        <v>39</v>
      </c>
      <c r="E101" s="8" t="s">
        <v>285</v>
      </c>
      <c r="F101" s="8" t="s">
        <v>286</v>
      </c>
      <c r="G101" s="8" t="s">
        <v>30</v>
      </c>
      <c r="H101" s="9">
        <v>50</v>
      </c>
      <c r="I101" s="48">
        <v>0</v>
      </c>
      <c r="J101" s="9">
        <v>0</v>
      </c>
      <c r="K101" s="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</row>
    <row r="104" ht="49.5" customHeight="1"/>
  </sheetData>
  <sheetProtection selectLockedCells="1" selectUnlockedCells="1"/>
  <mergeCells count="27">
    <mergeCell ref="P1:Q1"/>
    <mergeCell ref="O2:Q2"/>
    <mergeCell ref="D8:D10"/>
    <mergeCell ref="A71:A72"/>
    <mergeCell ref="J9:K9"/>
    <mergeCell ref="L9:M9"/>
    <mergeCell ref="N9:O9"/>
    <mergeCell ref="P9:Q9"/>
    <mergeCell ref="J8:Q8"/>
    <mergeCell ref="C7:C10"/>
    <mergeCell ref="A4:Q4"/>
    <mergeCell ref="A7:A10"/>
    <mergeCell ref="B7:B10"/>
    <mergeCell ref="B25:B28"/>
    <mergeCell ref="E8:E10"/>
    <mergeCell ref="F8:F10"/>
    <mergeCell ref="G8:G10"/>
    <mergeCell ref="H8:I9"/>
    <mergeCell ref="D7:G7"/>
    <mergeCell ref="H7:Q7"/>
    <mergeCell ref="A40:A41"/>
    <mergeCell ref="A58:A59"/>
    <mergeCell ref="A11:A14"/>
    <mergeCell ref="B11:B14"/>
    <mergeCell ref="A15:A16"/>
    <mergeCell ref="B15:B16"/>
    <mergeCell ref="A25:A28"/>
  </mergeCells>
  <printOptions/>
  <pageMargins left="0.5902777777777778" right="0.19652777777777777" top="0.9451388888888889" bottom="0.7479166666666667" header="0.5118055555555555" footer="0.5118055555555555"/>
  <pageSetup fitToHeight="0" fitToWidth="1" horizontalDpi="600" verticalDpi="600" orientation="landscape" paperSize="9" scale="72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view="pageBreakPreview" zoomScaleSheetLayoutView="100" zoomScalePageLayoutView="0" workbookViewId="0" topLeftCell="A25">
      <selection activeCell="M55" sqref="M55"/>
    </sheetView>
  </sheetViews>
  <sheetFormatPr defaultColWidth="9.00390625" defaultRowHeight="12.75"/>
  <cols>
    <col min="1" max="1" width="14.875" style="0" customWidth="1"/>
    <col min="2" max="2" width="29.50390625" style="0" customWidth="1"/>
    <col min="3" max="3" width="24.375" style="0" customWidth="1"/>
    <col min="4" max="4" width="12.625" style="0" customWidth="1"/>
    <col min="5" max="5" width="11.875" style="0" customWidth="1"/>
    <col min="6" max="6" width="9.875" style="0" customWidth="1"/>
    <col min="7" max="7" width="8.875" style="0" customWidth="1"/>
    <col min="8" max="8" width="8.50390625" style="0" customWidth="1"/>
    <col min="9" max="10" width="9.50390625" style="0" customWidth="1"/>
    <col min="11" max="11" width="9.375" style="0" customWidth="1"/>
    <col min="12" max="12" width="9.50390625" style="0" customWidth="1"/>
    <col min="13" max="13" width="12.50390625" style="0" customWidth="1"/>
  </cols>
  <sheetData>
    <row r="1" spans="11:13" ht="15.75" customHeight="1">
      <c r="K1" s="96" t="s">
        <v>54</v>
      </c>
      <c r="L1" s="96"/>
      <c r="M1" s="96"/>
    </row>
    <row r="2" spans="10:13" ht="59.25" customHeight="1">
      <c r="J2" s="88" t="s">
        <v>55</v>
      </c>
      <c r="K2" s="88"/>
      <c r="L2" s="88"/>
      <c r="M2" s="88"/>
    </row>
    <row r="3" spans="1:13" ht="30.75" customHeight="1">
      <c r="A3" s="96" t="s">
        <v>327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ht="12.75">
      <c r="M4" t="s">
        <v>193</v>
      </c>
    </row>
    <row r="5" spans="1:13" ht="29.25" customHeight="1">
      <c r="A5" s="85" t="s">
        <v>57</v>
      </c>
      <c r="B5" s="85" t="s">
        <v>58</v>
      </c>
      <c r="C5" s="85" t="s">
        <v>59</v>
      </c>
      <c r="D5" s="94" t="s">
        <v>316</v>
      </c>
      <c r="E5" s="94"/>
      <c r="F5" s="94" t="s">
        <v>322</v>
      </c>
      <c r="G5" s="94"/>
      <c r="H5" s="94"/>
      <c r="I5" s="94"/>
      <c r="J5" s="94"/>
      <c r="K5" s="94"/>
      <c r="L5" s="94"/>
      <c r="M5" s="94"/>
    </row>
    <row r="6" spans="1:13" ht="22.5" customHeight="1">
      <c r="A6" s="85"/>
      <c r="B6" s="85"/>
      <c r="C6" s="85"/>
      <c r="D6" s="94"/>
      <c r="E6" s="94"/>
      <c r="F6" s="94" t="s">
        <v>12</v>
      </c>
      <c r="G6" s="94"/>
      <c r="H6" s="94" t="s">
        <v>13</v>
      </c>
      <c r="I6" s="94"/>
      <c r="J6" s="94" t="s">
        <v>14</v>
      </c>
      <c r="K6" s="94"/>
      <c r="L6" s="94" t="s">
        <v>15</v>
      </c>
      <c r="M6" s="94"/>
    </row>
    <row r="7" spans="1:13" ht="12.75">
      <c r="A7" s="85"/>
      <c r="B7" s="85"/>
      <c r="C7" s="85"/>
      <c r="D7" s="13" t="s">
        <v>16</v>
      </c>
      <c r="E7" s="13" t="s">
        <v>17</v>
      </c>
      <c r="F7" s="13" t="s">
        <v>16</v>
      </c>
      <c r="G7" s="13" t="s">
        <v>17</v>
      </c>
      <c r="H7" s="13" t="s">
        <v>16</v>
      </c>
      <c r="I7" s="13" t="s">
        <v>17</v>
      </c>
      <c r="J7" s="13" t="s">
        <v>16</v>
      </c>
      <c r="K7" s="13" t="s">
        <v>17</v>
      </c>
      <c r="L7" s="13" t="s">
        <v>16</v>
      </c>
      <c r="M7" s="13" t="s">
        <v>17</v>
      </c>
    </row>
    <row r="8" spans="1:13" ht="13.5" customHeight="1">
      <c r="A8" s="95" t="s">
        <v>18</v>
      </c>
      <c r="B8" s="95" t="s">
        <v>117</v>
      </c>
      <c r="C8" s="4" t="s">
        <v>60</v>
      </c>
      <c r="D8" s="34">
        <f>D11+D12+D10</f>
        <v>216399.8</v>
      </c>
      <c r="E8" s="34">
        <f aca="true" t="shared" si="0" ref="E8:M8">E11+E12+E10</f>
        <v>1764.6</v>
      </c>
      <c r="F8" s="34">
        <f t="shared" si="0"/>
        <v>174654.69999999998</v>
      </c>
      <c r="G8" s="34">
        <f t="shared" si="0"/>
        <v>7017.1</v>
      </c>
      <c r="H8" s="34">
        <f>H11+H12+H10</f>
        <v>12616.6</v>
      </c>
      <c r="I8" s="34">
        <f t="shared" si="0"/>
        <v>12616.6</v>
      </c>
      <c r="J8" s="34">
        <f t="shared" si="0"/>
        <v>47845.899999999994</v>
      </c>
      <c r="K8" s="34">
        <f t="shared" si="0"/>
        <v>47845.899999999994</v>
      </c>
      <c r="L8" s="34">
        <f t="shared" si="0"/>
        <v>47845.899999999994</v>
      </c>
      <c r="M8" s="34">
        <f t="shared" si="0"/>
        <v>47845.899999999994</v>
      </c>
    </row>
    <row r="9" spans="1:13" ht="12.75">
      <c r="A9" s="95"/>
      <c r="B9" s="95"/>
      <c r="C9" s="4" t="s">
        <v>61</v>
      </c>
      <c r="D9" s="35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95"/>
      <c r="B10" s="95"/>
      <c r="C10" s="4" t="s">
        <v>62</v>
      </c>
      <c r="D10" s="36">
        <f>D38</f>
        <v>83125.29999999999</v>
      </c>
      <c r="E10" s="14">
        <f>E38</f>
        <v>0</v>
      </c>
      <c r="F10" s="14">
        <f aca="true" t="shared" si="1" ref="F10:M10">F38</f>
        <v>83125.29999999999</v>
      </c>
      <c r="G10" s="14">
        <f t="shared" si="1"/>
        <v>0</v>
      </c>
      <c r="H10" s="14">
        <f t="shared" si="1"/>
        <v>8161.200000000001</v>
      </c>
      <c r="I10" s="14">
        <f t="shared" si="1"/>
        <v>8161.200000000001</v>
      </c>
      <c r="J10" s="14">
        <f t="shared" si="1"/>
        <v>19294.5</v>
      </c>
      <c r="K10" s="14">
        <f t="shared" si="1"/>
        <v>19294.5</v>
      </c>
      <c r="L10" s="14">
        <f t="shared" si="1"/>
        <v>19294.5</v>
      </c>
      <c r="M10" s="14">
        <f t="shared" si="1"/>
        <v>19294.5</v>
      </c>
    </row>
    <row r="11" spans="1:13" ht="12.75">
      <c r="A11" s="95"/>
      <c r="B11" s="95"/>
      <c r="C11" s="4" t="s">
        <v>63</v>
      </c>
      <c r="D11" s="36">
        <f aca="true" t="shared" si="2" ref="D11:M11">D18+D25+D32+D39+D46+D53+D60</f>
        <v>38055</v>
      </c>
      <c r="E11" s="36">
        <f>E18+E25+E32+E39+E46+E53+E60</f>
        <v>0</v>
      </c>
      <c r="F11" s="36">
        <f t="shared" si="2"/>
        <v>37951.1</v>
      </c>
      <c r="G11" s="36">
        <f t="shared" si="2"/>
        <v>0</v>
      </c>
      <c r="H11" s="36">
        <f t="shared" si="2"/>
        <v>299.9</v>
      </c>
      <c r="I11" s="36">
        <f t="shared" si="2"/>
        <v>299.9</v>
      </c>
      <c r="J11" s="36">
        <f t="shared" si="2"/>
        <v>11097.5</v>
      </c>
      <c r="K11" s="36">
        <f t="shared" si="2"/>
        <v>11097.5</v>
      </c>
      <c r="L11" s="36">
        <f>L18+L25+L32+L39+L46+L53+L60</f>
        <v>11097.5</v>
      </c>
      <c r="M11" s="36">
        <f t="shared" si="2"/>
        <v>11097.5</v>
      </c>
    </row>
    <row r="12" spans="1:14" ht="12.75">
      <c r="A12" s="95"/>
      <c r="B12" s="95"/>
      <c r="C12" s="4" t="s">
        <v>64</v>
      </c>
      <c r="D12" s="36">
        <f>D19+D26+D33+D40+D47+D54+D61</f>
        <v>95219.50000000001</v>
      </c>
      <c r="E12" s="36">
        <f>E19+E26+E33+E40+E47+E54+E61</f>
        <v>1764.6</v>
      </c>
      <c r="F12" s="36">
        <f aca="true" t="shared" si="3" ref="F12:N12">F19+F26+F33+F40+F47+F54+F61</f>
        <v>53578.3</v>
      </c>
      <c r="G12" s="36">
        <f t="shared" si="3"/>
        <v>7017.1</v>
      </c>
      <c r="H12" s="36">
        <f>H19+H26+H33+H40+H47+H54+H61</f>
        <v>4155.5</v>
      </c>
      <c r="I12" s="36">
        <f t="shared" si="3"/>
        <v>4155.5</v>
      </c>
      <c r="J12" s="36">
        <f>J19+J26+J33+J40+J47+J54+J61</f>
        <v>17453.899999999998</v>
      </c>
      <c r="K12" s="36">
        <f t="shared" si="3"/>
        <v>17453.899999999998</v>
      </c>
      <c r="L12" s="36">
        <f>L19+L26+L33+L40+L47+L54+L61</f>
        <v>17453.899999999998</v>
      </c>
      <c r="M12" s="36">
        <f t="shared" si="3"/>
        <v>17453.899999999998</v>
      </c>
      <c r="N12" s="36">
        <f t="shared" si="3"/>
        <v>0</v>
      </c>
    </row>
    <row r="13" spans="1:13" ht="12.75">
      <c r="A13" s="95"/>
      <c r="B13" s="95"/>
      <c r="C13" s="4" t="s">
        <v>65</v>
      </c>
      <c r="D13" s="36"/>
      <c r="E13" s="62"/>
      <c r="F13" s="14"/>
      <c r="G13" s="14"/>
      <c r="H13" s="14"/>
      <c r="I13" s="14"/>
      <c r="J13" s="14"/>
      <c r="K13" s="14"/>
      <c r="L13" s="62"/>
      <c r="M13" s="62"/>
    </row>
    <row r="14" spans="1:13" ht="12.75">
      <c r="A14" s="95"/>
      <c r="B14" s="95"/>
      <c r="C14" s="4" t="s">
        <v>66</v>
      </c>
      <c r="D14" s="36"/>
      <c r="E14" s="62"/>
      <c r="F14" s="14"/>
      <c r="G14" s="14"/>
      <c r="H14" s="14"/>
      <c r="I14" s="14"/>
      <c r="J14" s="14"/>
      <c r="K14" s="14"/>
      <c r="L14" s="62"/>
      <c r="M14" s="62"/>
    </row>
    <row r="15" spans="1:13" ht="25.5" customHeight="1">
      <c r="A15" s="82" t="s">
        <v>22</v>
      </c>
      <c r="B15" s="92" t="s">
        <v>183</v>
      </c>
      <c r="C15" s="4" t="s">
        <v>60</v>
      </c>
      <c r="D15" s="36">
        <f>D19</f>
        <v>1460</v>
      </c>
      <c r="E15" s="62">
        <f>E18+E19</f>
        <v>0</v>
      </c>
      <c r="F15" s="14">
        <f aca="true" t="shared" si="4" ref="F15:M15">F18+F19</f>
        <v>83.4</v>
      </c>
      <c r="G15" s="14">
        <f t="shared" si="4"/>
        <v>83.4</v>
      </c>
      <c r="H15" s="14">
        <f t="shared" si="4"/>
        <v>0</v>
      </c>
      <c r="I15" s="14">
        <f t="shared" si="4"/>
        <v>0</v>
      </c>
      <c r="J15" s="14">
        <f t="shared" si="4"/>
        <v>49.2</v>
      </c>
      <c r="K15" s="14">
        <f t="shared" si="4"/>
        <v>49.2</v>
      </c>
      <c r="L15" s="63">
        <f>L18+L19</f>
        <v>49.2</v>
      </c>
      <c r="M15" s="62">
        <f t="shared" si="4"/>
        <v>49.2</v>
      </c>
    </row>
    <row r="16" spans="1:13" ht="12.75">
      <c r="A16" s="82"/>
      <c r="B16" s="92"/>
      <c r="C16" s="4" t="s">
        <v>61</v>
      </c>
      <c r="D16" s="36"/>
      <c r="E16" s="62"/>
      <c r="F16" s="14"/>
      <c r="G16" s="14"/>
      <c r="H16" s="14"/>
      <c r="I16" s="14"/>
      <c r="J16" s="14"/>
      <c r="K16" s="14"/>
      <c r="L16" s="62"/>
      <c r="M16" s="62"/>
    </row>
    <row r="17" spans="1:13" ht="12.75">
      <c r="A17" s="82"/>
      <c r="B17" s="92"/>
      <c r="C17" s="4" t="s">
        <v>62</v>
      </c>
      <c r="D17" s="36"/>
      <c r="E17" s="62"/>
      <c r="F17" s="14"/>
      <c r="G17" s="14"/>
      <c r="H17" s="14"/>
      <c r="I17" s="14"/>
      <c r="J17" s="14"/>
      <c r="K17" s="14"/>
      <c r="L17" s="62"/>
      <c r="M17" s="62"/>
    </row>
    <row r="18" spans="1:13" ht="12.75">
      <c r="A18" s="82"/>
      <c r="B18" s="92"/>
      <c r="C18" s="4" t="s">
        <v>63</v>
      </c>
      <c r="D18" s="36"/>
      <c r="E18" s="62"/>
      <c r="F18" s="14"/>
      <c r="G18" s="14"/>
      <c r="H18" s="14"/>
      <c r="I18" s="14"/>
      <c r="J18" s="14"/>
      <c r="K18" s="14"/>
      <c r="L18" s="62"/>
      <c r="M18" s="62"/>
    </row>
    <row r="19" spans="1:13" s="56" customFormat="1" ht="12.75">
      <c r="A19" s="82"/>
      <c r="B19" s="92"/>
      <c r="C19" s="45" t="s">
        <v>64</v>
      </c>
      <c r="D19" s="54">
        <f>'9 средства по кодам'!H15</f>
        <v>1460</v>
      </c>
      <c r="E19" s="54">
        <f>'9 средства по кодам'!I15</f>
        <v>0</v>
      </c>
      <c r="F19" s="54">
        <f>'9 средства по кодам'!J15</f>
        <v>83.4</v>
      </c>
      <c r="G19" s="54">
        <f>'9 средства по кодам'!K15</f>
        <v>83.4</v>
      </c>
      <c r="H19" s="54">
        <f>'9 средства по кодам'!L17+'9 средства по кодам'!L19+'9 средства по кодам'!L20+'9 средства по кодам'!L21+'9 средства по кодам'!L22+'9 средства по кодам'!L23+'9 средства по кодам'!L24</f>
        <v>0</v>
      </c>
      <c r="I19" s="54">
        <f>'9 средства по кодам'!M17+'9 средства по кодам'!M19+'9 средства по кодам'!M20+'9 средства по кодам'!M21+'9 средства по кодам'!M22+'9 средства по кодам'!M23+'9 средства по кодам'!M24</f>
        <v>0</v>
      </c>
      <c r="J19" s="54">
        <f>'9 средства по кодам'!N17+'9 средства по кодам'!N19+'9 средства по кодам'!N20+'9 средства по кодам'!N21+'9 средства по кодам'!N22+'9 средства по кодам'!N23+'9 средства по кодам'!N24</f>
        <v>49.2</v>
      </c>
      <c r="K19" s="54">
        <f>'9 средства по кодам'!O17+'9 средства по кодам'!O19+'9 средства по кодам'!O20+'9 средства по кодам'!O21+'9 средства по кодам'!O22+'9 средства по кодам'!O23+'9 средства по кодам'!O24</f>
        <v>49.2</v>
      </c>
      <c r="L19" s="54">
        <f>J19</f>
        <v>49.2</v>
      </c>
      <c r="M19" s="54">
        <f>K19</f>
        <v>49.2</v>
      </c>
    </row>
    <row r="20" spans="1:13" ht="12.75">
      <c r="A20" s="82"/>
      <c r="B20" s="92"/>
      <c r="C20" s="4" t="s">
        <v>65</v>
      </c>
      <c r="D20" s="36"/>
      <c r="E20" s="62"/>
      <c r="F20" s="14"/>
      <c r="G20" s="14"/>
      <c r="H20" s="14"/>
      <c r="I20" s="14"/>
      <c r="J20" s="14"/>
      <c r="K20" s="14"/>
      <c r="L20" s="62"/>
      <c r="M20" s="62"/>
    </row>
    <row r="21" spans="1:13" ht="12.75">
      <c r="A21" s="82"/>
      <c r="B21" s="92"/>
      <c r="C21" s="4" t="s">
        <v>66</v>
      </c>
      <c r="D21" s="36"/>
      <c r="E21" s="62"/>
      <c r="F21" s="14"/>
      <c r="G21" s="14"/>
      <c r="H21" s="14"/>
      <c r="I21" s="14"/>
      <c r="J21" s="14"/>
      <c r="K21" s="14"/>
      <c r="L21" s="62"/>
      <c r="M21" s="62"/>
    </row>
    <row r="22" spans="1:13" ht="25.5" customHeight="1">
      <c r="A22" s="93" t="s">
        <v>42</v>
      </c>
      <c r="B22" s="92" t="s">
        <v>187</v>
      </c>
      <c r="C22" s="4" t="s">
        <v>60</v>
      </c>
      <c r="D22" s="36">
        <f>D25+D26</f>
        <v>26222.2</v>
      </c>
      <c r="E22" s="62">
        <f>E25+E26</f>
        <v>0</v>
      </c>
      <c r="F22" s="14">
        <f aca="true" t="shared" si="5" ref="F22:M22">F25+F26</f>
        <v>2216.7999999999997</v>
      </c>
      <c r="G22" s="14">
        <f t="shared" si="5"/>
        <v>2216.7999999999997</v>
      </c>
      <c r="H22" s="14">
        <f t="shared" si="5"/>
        <v>0</v>
      </c>
      <c r="I22" s="14">
        <f t="shared" si="5"/>
        <v>0</v>
      </c>
      <c r="J22" s="36">
        <f>J25+J26</f>
        <v>17403.199999999997</v>
      </c>
      <c r="K22" s="14">
        <f t="shared" si="5"/>
        <v>17403.199999999997</v>
      </c>
      <c r="L22" s="63">
        <f>L25+L26</f>
        <v>17403.199999999997</v>
      </c>
      <c r="M22" s="62">
        <f t="shared" si="5"/>
        <v>17403.199999999997</v>
      </c>
    </row>
    <row r="23" spans="1:13" ht="12.75">
      <c r="A23" s="93"/>
      <c r="B23" s="92"/>
      <c r="C23" s="4" t="s">
        <v>61</v>
      </c>
      <c r="D23" s="36"/>
      <c r="E23" s="62"/>
      <c r="F23" s="14"/>
      <c r="G23" s="14"/>
      <c r="H23" s="14"/>
      <c r="I23" s="14"/>
      <c r="J23" s="14"/>
      <c r="K23" s="14"/>
      <c r="L23" s="62"/>
      <c r="M23" s="62"/>
    </row>
    <row r="24" spans="1:13" ht="12.75">
      <c r="A24" s="93"/>
      <c r="B24" s="92"/>
      <c r="C24" s="4" t="s">
        <v>62</v>
      </c>
      <c r="D24" s="36"/>
      <c r="E24" s="62"/>
      <c r="F24" s="14"/>
      <c r="G24" s="14"/>
      <c r="H24" s="14"/>
      <c r="I24" s="14"/>
      <c r="J24" s="14"/>
      <c r="K24" s="14"/>
      <c r="L24" s="62"/>
      <c r="M24" s="62"/>
    </row>
    <row r="25" spans="1:13" ht="12.75">
      <c r="A25" s="93"/>
      <c r="B25" s="92"/>
      <c r="C25" s="4" t="s">
        <v>63</v>
      </c>
      <c r="D25" s="36"/>
      <c r="E25" s="36"/>
      <c r="F25" s="14"/>
      <c r="G25" s="14"/>
      <c r="H25" s="36"/>
      <c r="I25" s="36"/>
      <c r="J25" s="36">
        <f>'9 средства по кодам'!N31+'9 средства по кодам'!N33+'9 средства по кодам'!N38</f>
        <v>9575.9</v>
      </c>
      <c r="K25" s="36">
        <f>'9 средства по кодам'!O31+'9 средства по кодам'!O33+'9 средства по кодам'!O38</f>
        <v>9575.9</v>
      </c>
      <c r="L25" s="36">
        <f>J25</f>
        <v>9575.9</v>
      </c>
      <c r="M25" s="36">
        <f>K25</f>
        <v>9575.9</v>
      </c>
    </row>
    <row r="26" spans="1:13" ht="12.75">
      <c r="A26" s="93"/>
      <c r="B26" s="92"/>
      <c r="C26" s="4" t="s">
        <v>64</v>
      </c>
      <c r="D26" s="36">
        <f>'9 средства по кодам'!H25</f>
        <v>26222.2</v>
      </c>
      <c r="E26" s="36">
        <f>'9 средства по кодам'!I25</f>
        <v>0</v>
      </c>
      <c r="F26" s="14">
        <f>'9 средства по кодам'!J25</f>
        <v>2216.7999999999997</v>
      </c>
      <c r="G26" s="14">
        <f>'9 средства по кодам'!K25</f>
        <v>2216.7999999999997</v>
      </c>
      <c r="H26" s="36">
        <v>0</v>
      </c>
      <c r="I26" s="36">
        <v>0</v>
      </c>
      <c r="J26" s="36">
        <f>'9 средства по кодам'!N29+'9 средства по кодам'!N30+'9 средства по кодам'!N32+'9 средства по кодам'!N34+'9 средства по кодам'!N35+'9 средства по кодам'!N36+'9 средства по кодам'!N37+'9 средства по кодам'!N39</f>
        <v>7827.299999999999</v>
      </c>
      <c r="K26" s="36">
        <f>'9 средства по кодам'!O29+'9 средства по кодам'!O30+'9 средства по кодам'!O32+'9 средства по кодам'!O34+'9 средства по кодам'!O35+'9 средства по кодам'!O36+'9 средства по кодам'!O37+'9 средства по кодам'!O39</f>
        <v>7827.299999999999</v>
      </c>
      <c r="L26" s="36">
        <f>J26</f>
        <v>7827.299999999999</v>
      </c>
      <c r="M26" s="36">
        <f>K26</f>
        <v>7827.299999999999</v>
      </c>
    </row>
    <row r="27" spans="1:13" ht="12.75">
      <c r="A27" s="93"/>
      <c r="B27" s="92"/>
      <c r="C27" s="4" t="s">
        <v>65</v>
      </c>
      <c r="D27" s="36"/>
      <c r="E27" s="62"/>
      <c r="F27" s="14"/>
      <c r="G27" s="14"/>
      <c r="H27" s="14"/>
      <c r="I27" s="14"/>
      <c r="J27" s="14"/>
      <c r="K27" s="14"/>
      <c r="L27" s="62"/>
      <c r="M27" s="62"/>
    </row>
    <row r="28" spans="1:13" ht="12.75">
      <c r="A28" s="93"/>
      <c r="B28" s="92"/>
      <c r="C28" s="4" t="s">
        <v>66</v>
      </c>
      <c r="D28" s="36"/>
      <c r="E28" s="62"/>
      <c r="F28" s="14"/>
      <c r="G28" s="14"/>
      <c r="H28" s="14"/>
      <c r="I28" s="14"/>
      <c r="J28" s="14"/>
      <c r="K28" s="14"/>
      <c r="L28" s="62"/>
      <c r="M28" s="62"/>
    </row>
    <row r="29" spans="1:13" ht="13.5" customHeight="1">
      <c r="A29" s="82" t="s">
        <v>93</v>
      </c>
      <c r="B29" s="92" t="s">
        <v>188</v>
      </c>
      <c r="C29" s="4" t="s">
        <v>60</v>
      </c>
      <c r="D29" s="36">
        <f>D32+D33</f>
        <v>12024</v>
      </c>
      <c r="E29" s="14">
        <f>E32+E33</f>
        <v>0</v>
      </c>
      <c r="F29" s="14">
        <f>F32+F33</f>
        <v>1983.5</v>
      </c>
      <c r="G29" s="14">
        <f aca="true" t="shared" si="6" ref="G29:M29">G32+G33</f>
        <v>1983.5</v>
      </c>
      <c r="H29" s="14">
        <f t="shared" si="6"/>
        <v>2228.4</v>
      </c>
      <c r="I29" s="14">
        <f t="shared" si="6"/>
        <v>2228.4</v>
      </c>
      <c r="J29" s="14">
        <f t="shared" si="6"/>
        <v>5886.200000000001</v>
      </c>
      <c r="K29" s="14">
        <f t="shared" si="6"/>
        <v>5886.200000000001</v>
      </c>
      <c r="L29" s="14">
        <f t="shared" si="6"/>
        <v>5886.200000000001</v>
      </c>
      <c r="M29" s="14">
        <f t="shared" si="6"/>
        <v>5886.200000000001</v>
      </c>
    </row>
    <row r="30" spans="1:13" ht="12.75">
      <c r="A30" s="82"/>
      <c r="B30" s="92"/>
      <c r="C30" s="4" t="s">
        <v>61</v>
      </c>
      <c r="D30" s="36"/>
      <c r="E30" s="62"/>
      <c r="F30" s="14"/>
      <c r="G30" s="14"/>
      <c r="H30" s="14"/>
      <c r="I30" s="14"/>
      <c r="J30" s="14"/>
      <c r="K30" s="14"/>
      <c r="L30" s="62"/>
      <c r="M30" s="62"/>
    </row>
    <row r="31" spans="1:13" ht="12.75">
      <c r="A31" s="82"/>
      <c r="B31" s="92"/>
      <c r="C31" s="4" t="s">
        <v>67</v>
      </c>
      <c r="D31" s="36"/>
      <c r="E31" s="62"/>
      <c r="F31" s="14"/>
      <c r="G31" s="14"/>
      <c r="H31" s="14"/>
      <c r="I31" s="14"/>
      <c r="J31" s="14"/>
      <c r="K31" s="14"/>
      <c r="L31" s="62"/>
      <c r="M31" s="62"/>
    </row>
    <row r="32" spans="1:13" ht="12.75">
      <c r="A32" s="82"/>
      <c r="B32" s="92"/>
      <c r="C32" s="4" t="s">
        <v>63</v>
      </c>
      <c r="D32" s="36">
        <f>'9 средства по кодам'!H53+'9 средства по кодам'!H55</f>
        <v>103.9</v>
      </c>
      <c r="E32" s="36">
        <f>'9 средства по кодам'!I53</f>
        <v>0</v>
      </c>
      <c r="F32" s="14">
        <v>0</v>
      </c>
      <c r="G32" s="14">
        <v>0</v>
      </c>
      <c r="H32" s="36">
        <f>'9 средства по кодам'!L53</f>
        <v>0</v>
      </c>
      <c r="I32" s="36">
        <f>'9 средства по кодам'!M53</f>
        <v>0</v>
      </c>
      <c r="J32" s="36">
        <f>'9 средства по кодам'!N53</f>
        <v>103.9</v>
      </c>
      <c r="K32" s="36">
        <f>'9 средства по кодам'!O53</f>
        <v>103.9</v>
      </c>
      <c r="L32" s="63">
        <f>J32</f>
        <v>103.9</v>
      </c>
      <c r="M32" s="63">
        <f>K32</f>
        <v>103.9</v>
      </c>
    </row>
    <row r="33" spans="1:13" s="56" customFormat="1" ht="12.75">
      <c r="A33" s="82"/>
      <c r="B33" s="92"/>
      <c r="C33" s="45" t="s">
        <v>64</v>
      </c>
      <c r="D33" s="54">
        <f>'9 средства по кодам'!H40</f>
        <v>11920.1</v>
      </c>
      <c r="E33" s="54">
        <f>'9 средства по кодам'!I40</f>
        <v>0</v>
      </c>
      <c r="F33" s="55">
        <f>'9 средства по кодам'!J40</f>
        <v>1983.5</v>
      </c>
      <c r="G33" s="55">
        <f>'9 средства по кодам'!K40</f>
        <v>1983.5</v>
      </c>
      <c r="H33" s="54">
        <f>'9 средства по кодам'!L43+'9 средства по кодам'!L44+'9 средства по кодам'!L45+'9 средства по кодам'!L46+'9 средства по кодам'!L47+'9 средства по кодам'!L48+'9 средства по кодам'!L49+'9 средства по кодам'!L50+'9 средства по кодам'!L51+'9 средства по кодам'!L52+'9 средства по кодам'!L54</f>
        <v>2228.4</v>
      </c>
      <c r="I33" s="54">
        <f>'9 средства по кодам'!M43+'9 средства по кодам'!M44+'9 средства по кодам'!M45+'9 средства по кодам'!M46+'9 средства по кодам'!M47+'9 средства по кодам'!M48+'9 средства по кодам'!M49+'9 средства по кодам'!M50+'9 средства по кодам'!M51+'9 средства по кодам'!M52+'9 средства по кодам'!M54</f>
        <v>2228.4</v>
      </c>
      <c r="J33" s="54">
        <f>'9 средства по кодам'!N43+'9 средства по кодам'!N44+'9 средства по кодам'!N45+'9 средства по кодам'!N46+'9 средства по кодам'!N47+'9 средства по кодам'!N48+'9 средства по кодам'!N49+'9 средства по кодам'!N50+'9 средства по кодам'!N51+'9 средства по кодам'!N52+'9 средства по кодам'!N54</f>
        <v>5782.300000000001</v>
      </c>
      <c r="K33" s="54">
        <f>'9 средства по кодам'!O43+'9 средства по кодам'!O44+'9 средства по кодам'!O45+'9 средства по кодам'!O46+'9 средства по кодам'!O47+'9 средства по кодам'!O48+'9 средства по кодам'!O49+'9 средства по кодам'!O50+'9 средства по кодам'!O51+'9 средства по кодам'!O52+'9 средства по кодам'!O54</f>
        <v>5782.300000000001</v>
      </c>
      <c r="L33" s="54">
        <f>J33</f>
        <v>5782.300000000001</v>
      </c>
      <c r="M33" s="54">
        <f>K33</f>
        <v>5782.300000000001</v>
      </c>
    </row>
    <row r="34" spans="1:13" ht="12.75">
      <c r="A34" s="82"/>
      <c r="B34" s="92"/>
      <c r="C34" s="4" t="s">
        <v>65</v>
      </c>
      <c r="D34" s="36"/>
      <c r="E34" s="62"/>
      <c r="F34" s="14"/>
      <c r="G34" s="14"/>
      <c r="H34" s="14"/>
      <c r="I34" s="14"/>
      <c r="J34" s="14"/>
      <c r="K34" s="14"/>
      <c r="L34" s="62"/>
      <c r="M34" s="62"/>
    </row>
    <row r="35" spans="1:13" ht="12.75">
      <c r="A35" s="82"/>
      <c r="B35" s="92"/>
      <c r="C35" s="4" t="s">
        <v>66</v>
      </c>
      <c r="D35" s="36"/>
      <c r="E35" s="62"/>
      <c r="F35" s="14"/>
      <c r="G35" s="14"/>
      <c r="H35" s="14"/>
      <c r="I35" s="14"/>
      <c r="J35" s="14"/>
      <c r="K35" s="14"/>
      <c r="L35" s="62"/>
      <c r="M35" s="62"/>
    </row>
    <row r="36" spans="1:13" ht="12.75">
      <c r="A36" s="82" t="s">
        <v>184</v>
      </c>
      <c r="B36" s="92" t="s">
        <v>189</v>
      </c>
      <c r="C36" s="4" t="s">
        <v>60</v>
      </c>
      <c r="D36" s="36">
        <f>D38+D39+D40</f>
        <v>162041.3</v>
      </c>
      <c r="E36" s="63">
        <f>E38+E39+E40</f>
        <v>0</v>
      </c>
      <c r="F36" s="36">
        <f>F39+F40+F38</f>
        <v>162041.3</v>
      </c>
      <c r="G36" s="36">
        <f>G39+G40+G38</f>
        <v>0</v>
      </c>
      <c r="H36" s="36">
        <f>H39+H40</f>
        <v>362.5</v>
      </c>
      <c r="I36" s="36">
        <f>I39+I40</f>
        <v>362.5</v>
      </c>
      <c r="J36" s="36">
        <f>J39+J40+J38</f>
        <v>21283.8</v>
      </c>
      <c r="K36" s="36">
        <f>K39+K40+K38</f>
        <v>21283.8</v>
      </c>
      <c r="L36" s="63">
        <f>L38+L39+L40</f>
        <v>21283.8</v>
      </c>
      <c r="M36" s="63">
        <f>M38+M39+M40</f>
        <v>21283.8</v>
      </c>
    </row>
    <row r="37" spans="1:13" ht="12.75">
      <c r="A37" s="82"/>
      <c r="B37" s="92"/>
      <c r="C37" s="4" t="s">
        <v>61</v>
      </c>
      <c r="D37" s="36"/>
      <c r="E37" s="62"/>
      <c r="F37" s="14"/>
      <c r="G37" s="14"/>
      <c r="H37" s="14"/>
      <c r="I37" s="14"/>
      <c r="J37" s="14"/>
      <c r="K37" s="14"/>
      <c r="L37" s="62"/>
      <c r="M37" s="62"/>
    </row>
    <row r="38" spans="1:13" ht="12.75">
      <c r="A38" s="82"/>
      <c r="B38" s="92"/>
      <c r="C38" s="4" t="s">
        <v>67</v>
      </c>
      <c r="D38" s="36">
        <f>'9 средства по кодам'!H64+'9 средства по кодам'!H65</f>
        <v>83125.29999999999</v>
      </c>
      <c r="E38" s="36">
        <f>'9 средства по кодам'!I64+'9 средства по кодам'!I65</f>
        <v>0</v>
      </c>
      <c r="F38" s="36">
        <f aca="true" t="shared" si="7" ref="F38:G40">D38</f>
        <v>83125.29999999999</v>
      </c>
      <c r="G38" s="36">
        <f t="shared" si="7"/>
        <v>0</v>
      </c>
      <c r="H38" s="36">
        <f>'9 средства по кодам'!L64+'9 средства по кодам'!L65</f>
        <v>8161.200000000001</v>
      </c>
      <c r="I38" s="36">
        <f>'9 средства по кодам'!M64+'9 средства по кодам'!M65</f>
        <v>8161.200000000001</v>
      </c>
      <c r="J38" s="36">
        <f>'9 средства по кодам'!N64+'9 средства по кодам'!N65+'9 средства по кодам'!N63</f>
        <v>19294.5</v>
      </c>
      <c r="K38" s="36">
        <f>'9 средства по кодам'!O64+'9 средства по кодам'!O65+'9 средства по кодам'!O63</f>
        <v>19294.5</v>
      </c>
      <c r="L38" s="36">
        <f>J38</f>
        <v>19294.5</v>
      </c>
      <c r="M38" s="36">
        <f>K38</f>
        <v>19294.5</v>
      </c>
    </row>
    <row r="39" spans="1:13" ht="12.75">
      <c r="A39" s="82"/>
      <c r="B39" s="92"/>
      <c r="C39" s="4" t="s">
        <v>63</v>
      </c>
      <c r="D39" s="36">
        <f>'9 средства по кодам'!H68+'9 средства по кодам'!H67</f>
        <v>37951.1</v>
      </c>
      <c r="E39" s="36">
        <f>'9 средства по кодам'!I68+'9 средства по кодам'!I67</f>
        <v>0</v>
      </c>
      <c r="F39" s="36">
        <f t="shared" si="7"/>
        <v>37951.1</v>
      </c>
      <c r="G39" s="36">
        <f t="shared" si="7"/>
        <v>0</v>
      </c>
      <c r="H39" s="36">
        <f>'9 средства по кодам'!L67+'9 средства по кодам'!L68</f>
        <v>299.9</v>
      </c>
      <c r="I39" s="36">
        <f>'9 средства по кодам'!M67+'9 средства по кодам'!M68</f>
        <v>299.9</v>
      </c>
      <c r="J39" s="36">
        <f>'9 средства по кодам'!N67+'9 средства по кодам'!N68+'9 средства по кодам'!N66</f>
        <v>1417.6999999999998</v>
      </c>
      <c r="K39" s="36">
        <f>'9 средства по кодам'!O67+'9 средства по кодам'!O68+'9 средства по кодам'!O66</f>
        <v>1417.6999999999998</v>
      </c>
      <c r="L39" s="36">
        <f>J39</f>
        <v>1417.6999999999998</v>
      </c>
      <c r="M39" s="36">
        <f>K39</f>
        <v>1417.6999999999998</v>
      </c>
    </row>
    <row r="40" spans="1:13" ht="12.75">
      <c r="A40" s="82"/>
      <c r="B40" s="92"/>
      <c r="C40" s="4" t="s">
        <v>64</v>
      </c>
      <c r="D40" s="36">
        <f>'9 средства по кодам'!H58-'10 средства бюджет'!D38-'10 средства бюджет'!D39</f>
        <v>40964.9</v>
      </c>
      <c r="E40" s="36">
        <f>'9 средства по кодам'!I58-'10 средства бюджет'!E38-'10 средства бюджет'!E39</f>
        <v>0</v>
      </c>
      <c r="F40" s="36">
        <f t="shared" si="7"/>
        <v>40964.9</v>
      </c>
      <c r="G40" s="36">
        <f t="shared" si="7"/>
        <v>0</v>
      </c>
      <c r="H40" s="36">
        <f>'9 средства по кодам'!L60+'9 средства по кодам'!L62+'9 средства по кодам'!L69+'9 средства по кодам'!L70</f>
        <v>62.6</v>
      </c>
      <c r="I40" s="36">
        <f>'9 средства по кодам'!M60+'9 средства по кодам'!M62+'9 средства по кодам'!M69+'9 средства по кодам'!M70</f>
        <v>62.6</v>
      </c>
      <c r="J40" s="36">
        <f>'9 средства по кодам'!N60+'9 средства по кодам'!N62+'9 средства по кодам'!N69+'9 средства по кодам'!N70</f>
        <v>571.6</v>
      </c>
      <c r="K40" s="36">
        <f>'9 средства по кодам'!O60+'9 средства по кодам'!O62+'9 средства по кодам'!O69+'9 средства по кодам'!O70</f>
        <v>571.6</v>
      </c>
      <c r="L40" s="36">
        <f>J40</f>
        <v>571.6</v>
      </c>
      <c r="M40" s="36">
        <f>K40</f>
        <v>571.6</v>
      </c>
    </row>
    <row r="41" spans="1:13" ht="12.75">
      <c r="A41" s="82"/>
      <c r="B41" s="92"/>
      <c r="C41" s="4" t="s">
        <v>65</v>
      </c>
      <c r="D41" s="36"/>
      <c r="E41" s="62"/>
      <c r="F41" s="14"/>
      <c r="G41" s="14"/>
      <c r="H41" s="14"/>
      <c r="I41" s="14"/>
      <c r="J41" s="14"/>
      <c r="K41" s="14"/>
      <c r="L41" s="62"/>
      <c r="M41" s="62"/>
    </row>
    <row r="42" spans="1:13" ht="12.75">
      <c r="A42" s="82"/>
      <c r="B42" s="92"/>
      <c r="C42" s="4" t="s">
        <v>66</v>
      </c>
      <c r="D42" s="36"/>
      <c r="E42" s="62"/>
      <c r="F42" s="14"/>
      <c r="G42" s="14"/>
      <c r="H42" s="14"/>
      <c r="I42" s="14"/>
      <c r="J42" s="14"/>
      <c r="K42" s="14"/>
      <c r="L42" s="62"/>
      <c r="M42" s="62"/>
    </row>
    <row r="43" spans="1:13" ht="12.75">
      <c r="A43" s="82" t="s">
        <v>185</v>
      </c>
      <c r="B43" s="92" t="s">
        <v>190</v>
      </c>
      <c r="C43" s="4" t="s">
        <v>60</v>
      </c>
      <c r="D43" s="36">
        <f>D46+D47</f>
        <v>350.79999999999995</v>
      </c>
      <c r="E43" s="62">
        <f>E46+E47</f>
        <v>0</v>
      </c>
      <c r="F43" s="14">
        <f aca="true" t="shared" si="8" ref="F43:M43">F46+F47</f>
        <v>68.8</v>
      </c>
      <c r="G43" s="14">
        <f t="shared" si="8"/>
        <v>68.8</v>
      </c>
      <c r="H43" s="14">
        <f t="shared" si="8"/>
        <v>88.60000000000001</v>
      </c>
      <c r="I43" s="14">
        <f t="shared" si="8"/>
        <v>88.60000000000001</v>
      </c>
      <c r="J43" s="14">
        <f t="shared" si="8"/>
        <v>200.4</v>
      </c>
      <c r="K43" s="36">
        <f>K46+K47</f>
        <v>200.4</v>
      </c>
      <c r="L43" s="62">
        <f t="shared" si="8"/>
        <v>200.4</v>
      </c>
      <c r="M43" s="62">
        <f t="shared" si="8"/>
        <v>200.4</v>
      </c>
    </row>
    <row r="44" spans="1:13" ht="12.75">
      <c r="A44" s="82"/>
      <c r="B44" s="92"/>
      <c r="C44" s="4" t="s">
        <v>61</v>
      </c>
      <c r="D44" s="36"/>
      <c r="E44" s="62"/>
      <c r="F44" s="14"/>
      <c r="G44" s="14"/>
      <c r="H44" s="14"/>
      <c r="I44" s="14"/>
      <c r="J44" s="14"/>
      <c r="K44" s="14"/>
      <c r="L44" s="62"/>
      <c r="M44" s="62"/>
    </row>
    <row r="45" spans="1:13" ht="12.75">
      <c r="A45" s="82"/>
      <c r="B45" s="92"/>
      <c r="C45" s="4" t="s">
        <v>67</v>
      </c>
      <c r="D45" s="36"/>
      <c r="E45" s="62"/>
      <c r="F45" s="14"/>
      <c r="G45" s="14"/>
      <c r="H45" s="14"/>
      <c r="I45" s="14"/>
      <c r="J45" s="14"/>
      <c r="K45" s="14"/>
      <c r="L45" s="62"/>
      <c r="M45" s="62"/>
    </row>
    <row r="46" spans="1:13" ht="12.75">
      <c r="A46" s="82"/>
      <c r="B46" s="92"/>
      <c r="C46" s="4" t="s">
        <v>63</v>
      </c>
      <c r="D46" s="36"/>
      <c r="E46" s="62"/>
      <c r="F46" s="14"/>
      <c r="G46" s="14"/>
      <c r="H46" s="14"/>
      <c r="I46" s="14"/>
      <c r="J46" s="14"/>
      <c r="K46" s="14"/>
      <c r="L46" s="62"/>
      <c r="M46" s="62"/>
    </row>
    <row r="47" spans="1:13" ht="12.75">
      <c r="A47" s="82"/>
      <c r="B47" s="92"/>
      <c r="C47" s="4" t="s">
        <v>64</v>
      </c>
      <c r="D47" s="36">
        <f>'9 средства по кодам'!H71</f>
        <v>350.79999999999995</v>
      </c>
      <c r="E47" s="36">
        <f>'9 средства по кодам'!I71</f>
        <v>0</v>
      </c>
      <c r="F47" s="36">
        <f>'9 средства по кодам'!J71</f>
        <v>68.8</v>
      </c>
      <c r="G47" s="36">
        <f>'9 средства по кодам'!K71</f>
        <v>68.8</v>
      </c>
      <c r="H47" s="36">
        <f>'9 средства по кодам'!L73+'9 средства по кодам'!L74+'9 средства по кодам'!L75+'9 средства по кодам'!L76+'9 средства по кодам'!L77+'9 средства по кодам'!L78</f>
        <v>88.60000000000001</v>
      </c>
      <c r="I47" s="36">
        <f>'9 средства по кодам'!M73+'9 средства по кодам'!M74+'9 средства по кодам'!M75+'9 средства по кодам'!M76+'9 средства по кодам'!M77+'9 средства по кодам'!M78</f>
        <v>88.60000000000001</v>
      </c>
      <c r="J47" s="36">
        <f>'9 средства по кодам'!N73+'9 средства по кодам'!N74+'9 средства по кодам'!N75+'9 средства по кодам'!N76+'9 средства по кодам'!N77+'9 средства по кодам'!N78</f>
        <v>200.4</v>
      </c>
      <c r="K47" s="36">
        <f>'9 средства по кодам'!O73+'9 средства по кодам'!O74+'9 средства по кодам'!O75+'9 средства по кодам'!O76+'9 средства по кодам'!O77+'9 средства по кодам'!O78</f>
        <v>200.4</v>
      </c>
      <c r="L47" s="36">
        <f>J47</f>
        <v>200.4</v>
      </c>
      <c r="M47" s="36">
        <f>L47</f>
        <v>200.4</v>
      </c>
    </row>
    <row r="48" spans="1:13" ht="12.75">
      <c r="A48" s="82"/>
      <c r="B48" s="92"/>
      <c r="C48" s="4" t="s">
        <v>65</v>
      </c>
      <c r="D48" s="36"/>
      <c r="E48" s="62"/>
      <c r="F48" s="14"/>
      <c r="G48" s="14"/>
      <c r="H48" s="14"/>
      <c r="I48" s="14"/>
      <c r="J48" s="14"/>
      <c r="K48" s="14"/>
      <c r="L48" s="62"/>
      <c r="M48" s="62" t="s">
        <v>330</v>
      </c>
    </row>
    <row r="49" spans="1:13" ht="12.75">
      <c r="A49" s="82"/>
      <c r="B49" s="92"/>
      <c r="C49" s="4" t="s">
        <v>66</v>
      </c>
      <c r="D49" s="36"/>
      <c r="E49" s="62"/>
      <c r="F49" s="14"/>
      <c r="G49" s="14"/>
      <c r="H49" s="14"/>
      <c r="I49" s="14"/>
      <c r="J49" s="14"/>
      <c r="K49" s="14"/>
      <c r="L49" s="62"/>
      <c r="M49" s="62"/>
    </row>
    <row r="50" spans="1:13" ht="12.75">
      <c r="A50" s="82" t="s">
        <v>186</v>
      </c>
      <c r="B50" s="92" t="s">
        <v>192</v>
      </c>
      <c r="C50" s="4" t="s">
        <v>60</v>
      </c>
      <c r="D50" s="36">
        <f>D53+D54</f>
        <v>6940.6</v>
      </c>
      <c r="E50" s="62">
        <f>E53+E54</f>
        <v>0</v>
      </c>
      <c r="F50" s="36">
        <f>D50</f>
        <v>6940.6</v>
      </c>
      <c r="G50" s="14">
        <f>E50</f>
        <v>0</v>
      </c>
      <c r="H50" s="14">
        <f aca="true" t="shared" si="9" ref="H50:M50">H53+H54</f>
        <v>1775.8999999999999</v>
      </c>
      <c r="I50" s="14">
        <f t="shared" si="9"/>
        <v>1775.8999999999999</v>
      </c>
      <c r="J50" s="14">
        <f t="shared" si="9"/>
        <v>3023.1</v>
      </c>
      <c r="K50" s="14">
        <f t="shared" si="9"/>
        <v>3023.1</v>
      </c>
      <c r="L50" s="62">
        <f>J50</f>
        <v>3023.1</v>
      </c>
      <c r="M50" s="62">
        <f>K50</f>
        <v>3023.1</v>
      </c>
    </row>
    <row r="51" spans="1:13" ht="12.75">
      <c r="A51" s="82"/>
      <c r="B51" s="92"/>
      <c r="C51" s="4" t="s">
        <v>61</v>
      </c>
      <c r="D51" s="36"/>
      <c r="E51" s="62"/>
      <c r="F51" s="14"/>
      <c r="G51" s="14"/>
      <c r="H51" s="14"/>
      <c r="I51" s="14"/>
      <c r="J51" s="14"/>
      <c r="K51" s="14"/>
      <c r="L51" s="62"/>
      <c r="M51" s="62"/>
    </row>
    <row r="52" spans="1:13" ht="12.75">
      <c r="A52" s="82"/>
      <c r="B52" s="92"/>
      <c r="C52" s="4" t="s">
        <v>68</v>
      </c>
      <c r="D52" s="36"/>
      <c r="E52" s="62"/>
      <c r="F52" s="14"/>
      <c r="G52" s="14"/>
      <c r="H52" s="14"/>
      <c r="I52" s="14"/>
      <c r="J52" s="14"/>
      <c r="K52" s="14"/>
      <c r="L52" s="62"/>
      <c r="M52" s="62"/>
    </row>
    <row r="53" spans="1:13" ht="12.75">
      <c r="A53" s="82"/>
      <c r="B53" s="92"/>
      <c r="C53" s="4" t="s">
        <v>63</v>
      </c>
      <c r="D53" s="36"/>
      <c r="E53" s="62"/>
      <c r="F53" s="14"/>
      <c r="G53" s="14"/>
      <c r="H53" s="14"/>
      <c r="I53" s="14"/>
      <c r="J53" s="14"/>
      <c r="K53" s="14"/>
      <c r="L53" s="62"/>
      <c r="M53" s="62"/>
    </row>
    <row r="54" spans="1:13" ht="12.75">
      <c r="A54" s="82"/>
      <c r="B54" s="92"/>
      <c r="C54" s="4" t="s">
        <v>64</v>
      </c>
      <c r="D54" s="36">
        <f>'9 средства по кодам'!H80</f>
        <v>6940.6</v>
      </c>
      <c r="E54" s="36">
        <f>'9 средства по кодам'!I80</f>
        <v>0</v>
      </c>
      <c r="F54" s="36">
        <f>'9 средства по кодам'!J80</f>
        <v>900</v>
      </c>
      <c r="G54" s="36">
        <f>'9 средства по кодам'!K80</f>
        <v>900</v>
      </c>
      <c r="H54" s="36">
        <f>'9 средства по кодам'!L82+'9 средства по кодам'!L83+'9 средства по кодам'!L84+'9 средства по кодам'!L85+'9 средства по кодам'!L87+'9 средства по кодам'!L88+'9 средства по кодам'!L89+'9 средства по кодам'!L90+'9 средства по кодам'!L91+'9 средства по кодам'!L92+'9 средства по кодам'!L94+'9 средства по кодам'!L96+'9 средства по кодам'!L97</f>
        <v>1775.8999999999999</v>
      </c>
      <c r="I54" s="36">
        <f>'9 средства по кодам'!M82+'9 средства по кодам'!M83+'9 средства по кодам'!M84+'9 средства по кодам'!M85+'9 средства по кодам'!M87+'9 средства по кодам'!M88+'9 средства по кодам'!M89+'9 средства по кодам'!M90+'9 средства по кодам'!M91+'9 средства по кодам'!M92+'9 средства по кодам'!M94+'9 средства по кодам'!M96+'9 средства по кодам'!M97</f>
        <v>1775.8999999999999</v>
      </c>
      <c r="J54" s="36">
        <f>'9 средства по кодам'!N82+'9 средства по кодам'!N83+'9 средства по кодам'!N84+'9 средства по кодам'!N85+'9 средства по кодам'!N87+'9 средства по кодам'!N88+'9 средства по кодам'!N89+'9 средства по кодам'!N90+'9 средства по кодам'!N91+'9 средства по кодам'!N92+'9 средства по кодам'!N94+'9 средства по кодам'!N96+'9 средства по кодам'!N97</f>
        <v>3023.1</v>
      </c>
      <c r="K54" s="36">
        <f>'9 средства по кодам'!O82+'9 средства по кодам'!O83+'9 средства по кодам'!O84+'9 средства по кодам'!O85+'9 средства по кодам'!O87+'9 средства по кодам'!O88+'9 средства по кодам'!O89+'9 средства по кодам'!O90+'9 средства по кодам'!O91+'9 средства по кодам'!O92+'9 средства по кодам'!O94+'9 средства по кодам'!O96+'9 средства по кодам'!O97</f>
        <v>3023.1</v>
      </c>
      <c r="L54" s="36">
        <f>J54</f>
        <v>3023.1</v>
      </c>
      <c r="M54" s="36">
        <f>K54</f>
        <v>3023.1</v>
      </c>
    </row>
    <row r="55" spans="1:13" ht="12.75">
      <c r="A55" s="82"/>
      <c r="B55" s="92"/>
      <c r="C55" s="4" t="s">
        <v>65</v>
      </c>
      <c r="D55" s="36"/>
      <c r="E55" s="62"/>
      <c r="F55" s="14"/>
      <c r="G55" s="14"/>
      <c r="H55" s="14"/>
      <c r="I55" s="14"/>
      <c r="J55" s="14"/>
      <c r="K55" s="14"/>
      <c r="L55" s="62"/>
      <c r="M55" s="62"/>
    </row>
    <row r="56" spans="1:13" ht="12.75">
      <c r="A56" s="82"/>
      <c r="B56" s="92"/>
      <c r="C56" s="4" t="s">
        <v>66</v>
      </c>
      <c r="D56" s="36"/>
      <c r="E56" s="62"/>
      <c r="F56" s="14"/>
      <c r="G56" s="14"/>
      <c r="H56" s="14"/>
      <c r="I56" s="14"/>
      <c r="J56" s="14"/>
      <c r="K56" s="14"/>
      <c r="L56" s="62"/>
      <c r="M56" s="62"/>
    </row>
    <row r="57" spans="1:13" ht="13.5" customHeight="1">
      <c r="A57" s="82" t="s">
        <v>231</v>
      </c>
      <c r="B57" s="92" t="s">
        <v>191</v>
      </c>
      <c r="C57" s="4" t="s">
        <v>60</v>
      </c>
      <c r="D57" s="36">
        <f>D61</f>
        <v>7360.9</v>
      </c>
      <c r="E57" s="63">
        <f>E61</f>
        <v>1764.6</v>
      </c>
      <c r="F57" s="36">
        <f>F61</f>
        <v>7360.9</v>
      </c>
      <c r="G57" s="36">
        <f>G61</f>
        <v>1764.6</v>
      </c>
      <c r="H57" s="14">
        <f aca="true" t="shared" si="10" ref="H57:M57">H61</f>
        <v>0</v>
      </c>
      <c r="I57" s="14">
        <f t="shared" si="10"/>
        <v>0</v>
      </c>
      <c r="J57" s="14">
        <f t="shared" si="10"/>
        <v>0</v>
      </c>
      <c r="K57" s="14">
        <f t="shared" si="10"/>
        <v>0</v>
      </c>
      <c r="L57" s="62">
        <f t="shared" si="10"/>
        <v>0</v>
      </c>
      <c r="M57" s="62">
        <f t="shared" si="10"/>
        <v>0</v>
      </c>
    </row>
    <row r="58" spans="1:13" ht="12.75">
      <c r="A58" s="82"/>
      <c r="B58" s="92"/>
      <c r="C58" s="4" t="s">
        <v>61</v>
      </c>
      <c r="D58" s="36"/>
      <c r="E58" s="62"/>
      <c r="F58" s="14"/>
      <c r="G58" s="14"/>
      <c r="H58" s="14"/>
      <c r="I58" s="14"/>
      <c r="J58" s="14"/>
      <c r="K58" s="14"/>
      <c r="L58" s="62"/>
      <c r="M58" s="62"/>
    </row>
    <row r="59" spans="1:13" ht="12.75">
      <c r="A59" s="82"/>
      <c r="B59" s="92"/>
      <c r="C59" s="4" t="s">
        <v>68</v>
      </c>
      <c r="D59" s="36"/>
      <c r="E59" s="62"/>
      <c r="F59" s="14"/>
      <c r="G59" s="14"/>
      <c r="H59" s="14"/>
      <c r="I59" s="14"/>
      <c r="J59" s="14"/>
      <c r="K59" s="14"/>
      <c r="L59" s="62"/>
      <c r="M59" s="62"/>
    </row>
    <row r="60" spans="1:13" ht="12.75">
      <c r="A60" s="82"/>
      <c r="B60" s="92"/>
      <c r="C60" s="4" t="s">
        <v>63</v>
      </c>
      <c r="D60" s="36">
        <v>0</v>
      </c>
      <c r="E60" s="62">
        <v>0</v>
      </c>
      <c r="F60" s="36">
        <f>D60</f>
        <v>0</v>
      </c>
      <c r="G60" s="14">
        <f>E60</f>
        <v>0</v>
      </c>
      <c r="H60" s="14">
        <v>0</v>
      </c>
      <c r="I60" s="14">
        <v>0</v>
      </c>
      <c r="J60" s="14">
        <v>0</v>
      </c>
      <c r="K60" s="14">
        <v>0</v>
      </c>
      <c r="L60" s="62">
        <v>0</v>
      </c>
      <c r="M60" s="62">
        <v>0</v>
      </c>
    </row>
    <row r="61" spans="1:13" ht="12.75">
      <c r="A61" s="82"/>
      <c r="B61" s="92"/>
      <c r="C61" s="4" t="s">
        <v>64</v>
      </c>
      <c r="D61" s="36">
        <f>'9 средства по кодам'!H98</f>
        <v>7360.9</v>
      </c>
      <c r="E61" s="36">
        <f>'9 средства по кодам'!I98</f>
        <v>1764.6</v>
      </c>
      <c r="F61" s="36">
        <f>D61</f>
        <v>7360.9</v>
      </c>
      <c r="G61" s="36">
        <f>E61</f>
        <v>1764.6</v>
      </c>
      <c r="H61" s="36">
        <f>'9 средства по кодам'!L98</f>
        <v>0</v>
      </c>
      <c r="I61" s="36">
        <f>'9 средства по кодам'!M98</f>
        <v>0</v>
      </c>
      <c r="J61" s="36">
        <f>'9 средства по кодам'!N98</f>
        <v>0</v>
      </c>
      <c r="K61" s="36">
        <f>'9 средства по кодам'!O98</f>
        <v>0</v>
      </c>
      <c r="L61" s="36">
        <v>0</v>
      </c>
      <c r="M61" s="14">
        <v>0</v>
      </c>
    </row>
    <row r="62" spans="1:13" ht="12.75">
      <c r="A62" s="82"/>
      <c r="B62" s="92"/>
      <c r="C62" s="4" t="s">
        <v>65</v>
      </c>
      <c r="D62" s="36"/>
      <c r="E62" s="62"/>
      <c r="F62" s="14"/>
      <c r="G62" s="14"/>
      <c r="H62" s="14"/>
      <c r="I62" s="14"/>
      <c r="J62" s="14"/>
      <c r="K62" s="14"/>
      <c r="L62" s="62"/>
      <c r="M62" s="62"/>
    </row>
    <row r="63" spans="1:13" ht="12.75">
      <c r="A63" s="82"/>
      <c r="B63" s="92"/>
      <c r="C63" s="4" t="s">
        <v>66</v>
      </c>
      <c r="D63" s="36"/>
      <c r="E63" s="62"/>
      <c r="F63" s="14"/>
      <c r="G63" s="14"/>
      <c r="H63" s="14"/>
      <c r="I63" s="14"/>
      <c r="J63" s="14"/>
      <c r="K63" s="14"/>
      <c r="L63" s="62"/>
      <c r="M63" s="62"/>
    </row>
    <row r="64" spans="4:13" ht="12.75">
      <c r="D64" s="15"/>
      <c r="E64" s="15"/>
      <c r="F64" s="15"/>
      <c r="G64" s="15"/>
      <c r="H64" s="15"/>
      <c r="I64" s="15"/>
      <c r="J64" s="15"/>
      <c r="K64" s="15"/>
      <c r="L64" s="16"/>
      <c r="M64" s="16"/>
    </row>
    <row r="65" spans="4:13" ht="12.75">
      <c r="D65" s="15"/>
      <c r="E65" s="15"/>
      <c r="F65" s="15"/>
      <c r="G65" s="15"/>
      <c r="H65" s="15"/>
      <c r="I65" s="15"/>
      <c r="J65" s="15"/>
      <c r="K65" s="15"/>
      <c r="L65" s="16"/>
      <c r="M65" s="16"/>
    </row>
    <row r="66" spans="4:13" ht="12.75">
      <c r="D66" s="17"/>
      <c r="E66" s="17"/>
      <c r="F66" s="17"/>
      <c r="G66" s="17"/>
      <c r="H66" s="17"/>
      <c r="I66" s="17"/>
      <c r="J66" s="17"/>
      <c r="K66" s="17"/>
      <c r="L66" s="16"/>
      <c r="M66" s="16"/>
    </row>
    <row r="67" spans="1:15" ht="15">
      <c r="A67" s="89"/>
      <c r="B67" s="89"/>
      <c r="C67" s="89"/>
      <c r="D67" s="89"/>
      <c r="E67" s="11"/>
      <c r="F67" s="11"/>
      <c r="G67" s="90"/>
      <c r="H67" s="90"/>
      <c r="I67" s="90"/>
      <c r="J67" s="90"/>
      <c r="K67" s="90"/>
      <c r="L67" s="90"/>
      <c r="M67" s="90"/>
      <c r="N67" s="12"/>
      <c r="O67" s="12"/>
    </row>
    <row r="68" spans="4:13" ht="12.75">
      <c r="D68" s="17"/>
      <c r="E68" s="17"/>
      <c r="F68" s="17"/>
      <c r="G68" s="17"/>
      <c r="H68" s="17"/>
      <c r="I68" s="17"/>
      <c r="J68" s="17"/>
      <c r="K68" s="17"/>
      <c r="L68" s="16"/>
      <c r="M68" s="16"/>
    </row>
    <row r="69" spans="1:2" s="18" customFormat="1" ht="49.5" customHeight="1">
      <c r="A69" s="91"/>
      <c r="B69" s="91"/>
    </row>
    <row r="79" ht="106.5" customHeight="1"/>
  </sheetData>
  <sheetProtection selectLockedCells="1" selectUnlockedCells="1"/>
  <mergeCells count="31">
    <mergeCell ref="K1:M1"/>
    <mergeCell ref="J2:M2"/>
    <mergeCell ref="A3:M3"/>
    <mergeCell ref="A5:A7"/>
    <mergeCell ref="B5:B7"/>
    <mergeCell ref="C5:C7"/>
    <mergeCell ref="D5:E6"/>
    <mergeCell ref="F5:M5"/>
    <mergeCell ref="B29:B35"/>
    <mergeCell ref="F6:G6"/>
    <mergeCell ref="H6:I6"/>
    <mergeCell ref="J6:K6"/>
    <mergeCell ref="L6:M6"/>
    <mergeCell ref="A8:A14"/>
    <mergeCell ref="B8:B14"/>
    <mergeCell ref="A57:A63"/>
    <mergeCell ref="B57:B63"/>
    <mergeCell ref="A36:A42"/>
    <mergeCell ref="B36:B42"/>
    <mergeCell ref="A43:A49"/>
    <mergeCell ref="B50:B56"/>
    <mergeCell ref="A67:D67"/>
    <mergeCell ref="G67:M67"/>
    <mergeCell ref="A69:B69"/>
    <mergeCell ref="A15:A21"/>
    <mergeCell ref="B15:B21"/>
    <mergeCell ref="A22:A28"/>
    <mergeCell ref="B22:B28"/>
    <mergeCell ref="A29:A35"/>
    <mergeCell ref="B43:B49"/>
    <mergeCell ref="A50:A56"/>
  </mergeCells>
  <printOptions/>
  <pageMargins left="0.1701388888888889" right="0.20972222222222223" top="0.3902777777777778" bottom="0.3701388888888889" header="0.5118055555555555" footer="0.5118055555555555"/>
  <pageSetup fitToHeight="0" fitToWidth="1" horizontalDpi="300" verticalDpi="300" orientation="landscape" paperSize="9" scale="85" r:id="rId1"/>
  <rowBreaks count="2" manualBreakCount="2">
    <brk id="40" max="12" man="1"/>
    <brk id="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view="pageBreakPreview" zoomScaleSheetLayoutView="100" zoomScalePageLayoutView="0" workbookViewId="0" topLeftCell="A1">
      <selection activeCell="D13" sqref="D13"/>
    </sheetView>
  </sheetViews>
  <sheetFormatPr defaultColWidth="9.125" defaultRowHeight="12.75"/>
  <cols>
    <col min="1" max="1" width="5.875" style="3" customWidth="1"/>
    <col min="2" max="2" width="18.875" style="3" customWidth="1"/>
    <col min="3" max="3" width="10.625" style="3" customWidth="1"/>
    <col min="4" max="4" width="11.50390625" style="3" customWidth="1"/>
    <col min="5" max="5" width="12.50390625" style="3" customWidth="1"/>
    <col min="6" max="6" width="8.625" style="3" customWidth="1"/>
    <col min="7" max="7" width="9.125" style="3" customWidth="1"/>
    <col min="8" max="8" width="9.50390625" style="3" customWidth="1"/>
    <col min="9" max="16384" width="9.125" style="3" customWidth="1"/>
  </cols>
  <sheetData>
    <row r="1" spans="13:16" ht="18" customHeight="1">
      <c r="M1" s="99" t="s">
        <v>69</v>
      </c>
      <c r="N1" s="99"/>
      <c r="O1" s="99"/>
      <c r="P1" s="99"/>
    </row>
    <row r="2" spans="13:16" ht="60.75" customHeight="1">
      <c r="M2" s="88" t="s">
        <v>70</v>
      </c>
      <c r="N2" s="88"/>
      <c r="O2" s="88"/>
      <c r="P2" s="88"/>
    </row>
    <row r="3" spans="15:16" ht="18.75" customHeight="1">
      <c r="O3" s="19"/>
      <c r="P3" s="19"/>
    </row>
    <row r="4" spans="1:16" ht="39.75" customHeight="1">
      <c r="A4" s="100" t="s">
        <v>71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27" customHeight="1">
      <c r="A5" s="20"/>
      <c r="B5" s="20"/>
      <c r="C5" s="20"/>
      <c r="D5" s="20"/>
      <c r="E5" s="20"/>
      <c r="F5" s="20"/>
      <c r="G5" s="20"/>
      <c r="H5" s="101" t="s">
        <v>72</v>
      </c>
      <c r="I5" s="101"/>
      <c r="J5" s="101"/>
      <c r="K5" s="101"/>
      <c r="L5" s="101"/>
      <c r="M5" s="101"/>
      <c r="N5" s="101"/>
      <c r="O5" s="101"/>
      <c r="P5" s="101"/>
    </row>
    <row r="6" spans="1:16" ht="32.25" customHeight="1">
      <c r="A6" s="20"/>
      <c r="B6" s="20"/>
      <c r="C6" s="20"/>
      <c r="D6" s="20"/>
      <c r="E6" s="20"/>
      <c r="F6" s="20"/>
      <c r="G6" s="20"/>
      <c r="H6" s="91" t="s">
        <v>73</v>
      </c>
      <c r="I6" s="91"/>
      <c r="J6" s="91"/>
      <c r="K6" s="91"/>
      <c r="L6" s="91"/>
      <c r="M6" s="91"/>
      <c r="N6" s="91"/>
      <c r="O6" s="91"/>
      <c r="P6" s="91"/>
    </row>
    <row r="7" ht="28.5" customHeight="1">
      <c r="O7" s="3" t="s">
        <v>56</v>
      </c>
    </row>
    <row r="8" spans="1:256" ht="12.75" customHeight="1">
      <c r="A8" s="97" t="s">
        <v>74</v>
      </c>
      <c r="B8" s="97" t="s">
        <v>75</v>
      </c>
      <c r="C8" s="97" t="s">
        <v>76</v>
      </c>
      <c r="D8" s="97" t="s">
        <v>77</v>
      </c>
      <c r="E8" s="97" t="s">
        <v>78</v>
      </c>
      <c r="F8" s="97" t="s">
        <v>79</v>
      </c>
      <c r="G8" s="97"/>
      <c r="H8" s="97" t="s">
        <v>80</v>
      </c>
      <c r="I8" s="97"/>
      <c r="J8" s="97"/>
      <c r="K8" s="97"/>
      <c r="L8" s="97"/>
      <c r="M8" s="97"/>
      <c r="N8" s="98" t="s">
        <v>81</v>
      </c>
      <c r="O8" s="98"/>
      <c r="P8" s="9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6.2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8"/>
      <c r="P9" s="9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7.25" customHeight="1">
      <c r="A10" s="97"/>
      <c r="B10" s="97"/>
      <c r="C10" s="97"/>
      <c r="D10" s="97"/>
      <c r="E10" s="97"/>
      <c r="F10" s="22" t="s">
        <v>82</v>
      </c>
      <c r="G10" s="21" t="s">
        <v>83</v>
      </c>
      <c r="H10" s="22" t="s">
        <v>84</v>
      </c>
      <c r="I10" s="22" t="s">
        <v>85</v>
      </c>
      <c r="J10" s="22" t="s">
        <v>86</v>
      </c>
      <c r="K10" s="22" t="s">
        <v>87</v>
      </c>
      <c r="L10" s="22" t="s">
        <v>64</v>
      </c>
      <c r="M10" s="22" t="s">
        <v>88</v>
      </c>
      <c r="N10" s="22" t="s">
        <v>89</v>
      </c>
      <c r="O10" s="22" t="s">
        <v>86</v>
      </c>
      <c r="P10" s="22" t="s">
        <v>64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" ht="1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7</v>
      </c>
      <c r="G11" s="2">
        <v>8</v>
      </c>
      <c r="H11" s="2">
        <v>9</v>
      </c>
      <c r="I11" s="2">
        <v>10</v>
      </c>
      <c r="J11" s="2">
        <v>11</v>
      </c>
      <c r="K11" s="2">
        <v>12</v>
      </c>
      <c r="L11" s="2">
        <v>13</v>
      </c>
      <c r="M11" s="2">
        <v>14</v>
      </c>
      <c r="N11" s="2">
        <v>15</v>
      </c>
      <c r="O11" s="2">
        <v>16</v>
      </c>
      <c r="P11" s="2">
        <v>17</v>
      </c>
    </row>
    <row r="12" spans="1:16" ht="19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8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8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8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20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39.75" customHeight="1">
      <c r="A20" s="23"/>
      <c r="B20" s="1" t="s">
        <v>90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24.75" customHeight="1">
      <c r="A21" s="24"/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3" spans="2:16" s="11" customFormat="1" ht="15.75" customHeight="1">
      <c r="B23" s="89" t="s">
        <v>51</v>
      </c>
      <c r="C23" s="89"/>
      <c r="D23" s="89"/>
      <c r="E23" s="89"/>
      <c r="G23" s="90"/>
      <c r="H23" s="90"/>
      <c r="I23" s="90"/>
      <c r="J23" s="90"/>
      <c r="K23" s="90"/>
      <c r="L23" s="90"/>
      <c r="M23" s="90"/>
      <c r="O23" s="90" t="s">
        <v>52</v>
      </c>
      <c r="P23" s="90"/>
    </row>
    <row r="24" spans="2:16" s="11" customFormat="1" ht="1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11" customFormat="1" ht="15.75" customHeight="1">
      <c r="B25" s="89" t="s">
        <v>53</v>
      </c>
      <c r="C25" s="89"/>
      <c r="D25" s="89"/>
      <c r="E25" s="89"/>
      <c r="G25" s="26"/>
      <c r="H25" s="26"/>
      <c r="I25" s="26"/>
      <c r="J25" s="26"/>
      <c r="K25" s="26"/>
      <c r="L25" s="26"/>
      <c r="M25" s="26"/>
      <c r="O25" s="90" t="s">
        <v>52</v>
      </c>
      <c r="P25" s="90"/>
    </row>
    <row r="26" ht="49.5" customHeight="1"/>
  </sheetData>
  <sheetProtection selectLockedCells="1" selectUnlockedCells="1"/>
  <mergeCells count="19">
    <mergeCell ref="M1:N1"/>
    <mergeCell ref="O1:P1"/>
    <mergeCell ref="M2:P2"/>
    <mergeCell ref="A4:P4"/>
    <mergeCell ref="H5:P5"/>
    <mergeCell ref="H6:P6"/>
    <mergeCell ref="A8:A10"/>
    <mergeCell ref="B8:B10"/>
    <mergeCell ref="C8:C10"/>
    <mergeCell ref="D8:D10"/>
    <mergeCell ref="E8:E10"/>
    <mergeCell ref="F8:G9"/>
    <mergeCell ref="H8:M9"/>
    <mergeCell ref="N8:P9"/>
    <mergeCell ref="B23:E23"/>
    <mergeCell ref="G23:M23"/>
    <mergeCell ref="O23:P23"/>
    <mergeCell ref="B25:E25"/>
    <mergeCell ref="O25:P25"/>
  </mergeCells>
  <printOptions/>
  <pageMargins left="0.7875" right="0.7875" top="0.7875" bottom="0.5902777777777778" header="0.5118055555555555" footer="0.5118055555555555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Лукашева</dc:creator>
  <cp:keywords/>
  <dc:description/>
  <cp:lastModifiedBy>LOV</cp:lastModifiedBy>
  <cp:lastPrinted>2023-04-07T08:29:57Z</cp:lastPrinted>
  <dcterms:created xsi:type="dcterms:W3CDTF">2018-10-11T07:57:26Z</dcterms:created>
  <dcterms:modified xsi:type="dcterms:W3CDTF">2024-02-02T03:28:25Z</dcterms:modified>
  <cp:category/>
  <cp:version/>
  <cp:contentType/>
  <cp:contentStatus/>
</cp:coreProperties>
</file>