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"/>
    </mc:Choice>
  </mc:AlternateContent>
  <bookViews>
    <workbookView xWindow="0" yWindow="0" windowWidth="28800" windowHeight="13725" tabRatio="790"/>
  </bookViews>
  <sheets>
    <sheet name="Лист1" sheetId="30" r:id="rId1"/>
  </sheets>
  <definedNames>
    <definedName name="_xlnm.Print_Area" localSheetId="0">Лист1!$A$1:$CH$97</definedName>
  </definedNames>
  <calcPr calcId="152511"/>
</workbook>
</file>

<file path=xl/calcChain.xml><?xml version="1.0" encoding="utf-8"?>
<calcChain xmlns="http://schemas.openxmlformats.org/spreadsheetml/2006/main">
  <c r="BN8" i="30" l="1"/>
  <c r="BN7" i="30" s="1"/>
  <c r="BN5" i="30" s="1"/>
  <c r="BN15" i="30"/>
  <c r="BN22" i="30"/>
  <c r="BN40" i="30"/>
  <c r="BN45" i="30"/>
  <c r="BN56" i="30"/>
  <c r="AT56" i="30"/>
  <c r="AT8" i="30"/>
  <c r="AT7" i="30" s="1"/>
  <c r="AT5" i="30" s="1"/>
  <c r="AT15" i="30"/>
  <c r="AT22" i="30"/>
  <c r="AT40" i="30"/>
  <c r="AT45" i="30"/>
  <c r="BN41" i="30"/>
  <c r="AT41" i="30"/>
  <c r="CF66" i="30"/>
  <c r="CF63" i="30" l="1"/>
  <c r="AT68" i="30" l="1"/>
  <c r="CF61" i="30" l="1"/>
  <c r="CF60" i="30"/>
  <c r="BN68" i="30" l="1"/>
  <c r="CF32" i="30"/>
  <c r="CF14" i="30" l="1"/>
  <c r="CF38" i="30"/>
  <c r="CF54" i="30"/>
  <c r="CF53" i="30" l="1"/>
  <c r="CF12" i="30" l="1"/>
  <c r="CF13" i="30" l="1"/>
  <c r="CF58" i="30" l="1"/>
  <c r="CF83" i="30" l="1"/>
  <c r="CF29" i="30"/>
  <c r="CF52" i="30"/>
  <c r="CF55" i="30"/>
  <c r="CF92" i="30" l="1"/>
  <c r="CF90" i="30"/>
  <c r="CF79" i="30"/>
  <c r="CF85" i="30"/>
  <c r="BM57" i="30" l="1"/>
  <c r="BM64" i="30"/>
  <c r="CF48" i="30" l="1"/>
  <c r="CF65" i="30" l="1"/>
  <c r="CF50" i="30"/>
  <c r="CF49" i="30"/>
  <c r="CF35" i="30"/>
  <c r="CF89" i="30" l="1"/>
  <c r="CF76" i="30"/>
  <c r="CF34" i="30"/>
  <c r="CF56" i="30" l="1"/>
  <c r="CF88" i="30"/>
  <c r="CF67" i="30"/>
  <c r="CF64" i="30"/>
  <c r="CF31" i="30"/>
  <c r="CF62" i="30" l="1"/>
  <c r="CF39" i="30" l="1"/>
  <c r="CF59" i="30" l="1"/>
  <c r="CF51" i="30"/>
  <c r="CF95" i="30" l="1"/>
  <c r="CF73" i="30"/>
  <c r="CF44" i="30"/>
  <c r="CF43" i="30"/>
  <c r="CF93" i="30"/>
  <c r="CF94" i="30"/>
  <c r="CF91" i="30"/>
  <c r="CF87" i="30"/>
  <c r="CF84" i="30"/>
  <c r="CF82" i="30"/>
  <c r="CF81" i="30"/>
  <c r="CF80" i="30"/>
  <c r="CF74" i="30"/>
  <c r="CF75" i="30"/>
  <c r="CF77" i="30"/>
  <c r="CF78" i="30"/>
  <c r="CF72" i="30"/>
  <c r="CF70" i="30"/>
  <c r="CF71" i="30"/>
  <c r="CF86" i="30"/>
  <c r="CF47" i="30"/>
  <c r="CF46" i="30"/>
  <c r="CF57" i="30"/>
  <c r="CF30" i="30"/>
  <c r="CF28" i="30"/>
  <c r="CF26" i="30"/>
  <c r="CF25" i="30"/>
  <c r="CF42" i="30"/>
  <c r="CF37" i="30"/>
  <c r="CF36" i="30"/>
  <c r="CF33" i="30"/>
  <c r="CF27" i="30"/>
  <c r="CF24" i="30"/>
  <c r="CF23" i="30"/>
  <c r="CF21" i="30"/>
  <c r="CF20" i="30"/>
  <c r="CF19" i="30"/>
  <c r="CF18" i="30"/>
  <c r="CF17" i="30"/>
  <c r="CF16" i="30"/>
  <c r="CF11" i="30"/>
  <c r="CF10" i="30"/>
  <c r="CF9" i="30"/>
  <c r="CF8" i="30" l="1"/>
  <c r="CF40" i="30"/>
  <c r="CF68" i="30"/>
  <c r="CF15" i="30"/>
  <c r="CF45" i="30"/>
  <c r="CF41" i="30"/>
  <c r="CF22" i="30"/>
  <c r="CF7" i="30" l="1"/>
  <c r="CF5" i="30" l="1"/>
</calcChain>
</file>

<file path=xl/sharedStrings.xml><?xml version="1.0" encoding="utf-8"?>
<sst xmlns="http://schemas.openxmlformats.org/spreadsheetml/2006/main" count="97" uniqueCount="96">
  <si>
    <t>Транспорт</t>
  </si>
  <si>
    <t>Единый сельхозналог</t>
  </si>
  <si>
    <t>Земельный налог с организаций</t>
  </si>
  <si>
    <t>Земельный налог</t>
  </si>
  <si>
    <t>Резервные фонды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</si>
  <si>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</si>
  <si>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</si>
  <si>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Водное хозяйство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</si>
  <si>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</si>
  <si>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</si>
  <si>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</si>
  <si>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</si>
  <si>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физической культуры и спорта</t>
  </si>
  <si>
    <t>Пенсионное обеспечение</t>
  </si>
  <si>
    <t>Культура</t>
  </si>
  <si>
    <t>Наименование показателя</t>
  </si>
  <si>
    <t>Утвержденные бюджетные 
назначения</t>
  </si>
  <si>
    <t>Исполнено</t>
  </si>
  <si>
    <t>Неисполненные назначения</t>
  </si>
  <si>
    <t>Доходы бюджета - всего</t>
  </si>
  <si>
    <t>в том числе:</t>
  </si>
  <si>
    <t xml:space="preserve"> </t>
  </si>
  <si>
    <t>СОБСТВЕННЫЕ ДОХОДЫ</t>
  </si>
  <si>
    <t xml:space="preserve">НДФЛ </t>
  </si>
  <si>
    <t>НДФЛ  с   доходов, источником которых является налоговый агент,  за исключением   доходов,   в   отношении   которых исчисление  и  уплата  налога  осуществляются  в соответствии  со  статьями  227,  227.1  и   228НК РФ</t>
  </si>
  <si>
    <t>НДФЛ с   доходов, полученных от осуществления  деятельности ф/л, зарегистрированными  в качестве  индивидуальных  предпринимателей,                      нотариусов,  занимающихся  частной  практикой, адвокатов,  учредивших  адвокатские  кабинеты, и  других лиц, занимающихся  частной  практикой  в соответствии со ст. 227 НК РФ</t>
  </si>
  <si>
    <t>НДФЛ  с   доходов, полученных ф/л в соответствии  со ст.228   НК РФ</t>
  </si>
  <si>
    <t>Доходы от уплаты акцизов на дизельное топливо,зачисляемые в консолидированные бюджеты субъектов РФ</t>
  </si>
  <si>
    <t>Доходы от уплаты акцизов на моторные масла для дизельныхи (или) карбюраторных(инжекторных)двигателей,зачисляемые в консолидированные бюджеты субъектов РФ</t>
  </si>
  <si>
    <t>Доходы от уплаты акцизов на автомобильный бензин,производимый на территории РФ,зачисляемые в консолидированные бюджеты субъектов РФ</t>
  </si>
  <si>
    <t>Доходы от уплаты акцизов на прямогонный бензин,производимый на территории РФ,зачисляемые в консолидированные бюджеты субъектов РФ</t>
  </si>
  <si>
    <t>Налог на имущество физ.лиц</t>
  </si>
  <si>
    <t xml:space="preserve">Доходы, получаемые в виде арендной платы за земельные участки, государственная собственность на которые не разграничена, и которые расположены расположены в границах городских поселений, а так же средства от продажи права на заключение договоров аренды указанных земельных участков 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</si>
  <si>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</si>
  <si>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 от перечисления части прибыли,остающейся после уплаты налогов и иных обязательных платежей муниципальных унитарных предприятий,созданных поселениями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</si>
  <si>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</si>
  <si>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продажи земельных участков,государственная собственность на которые не разграничена</t>
  </si>
  <si>
    <t>Безвозмездные поступления</t>
  </si>
  <si>
    <t>Дотации бюджетам поселений на выравнивание уровня бюджетной обеспеченности</t>
  </si>
  <si>
    <t>Дотации бюджетам поселений на выравнивание уровня бюджетной обеспеченности из  регионального ФФП</t>
  </si>
  <si>
    <t>Субвенции бюджетам городских поселений на выполнение передаваемых полномочий субъектов Российской Федерации (субвенции на осуществление государственных полномочий по созданию и обеспечению деятельности административных комиссий)</t>
  </si>
  <si>
    <t>Прочие межбюджетные трансферты,передаваемые бюджетам  поселений</t>
  </si>
  <si>
    <t>Расходы бюджета - всего</t>
  </si>
  <si>
    <t>Другие общегосударственные расходы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</si>
  <si>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</si>
  <si>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Функционирование высшего должностного лица субъекта Российской Федерации и муниципального образования</t>
  </si>
  <si>
    <t xml:space="preserve">Денежные взыскания штрафы </t>
  </si>
  <si>
    <t>Доходы от реализации имущества, находящегося в государственной и муниципальной собственности</t>
  </si>
  <si>
    <t>Социальное обеспечение населения</t>
  </si>
  <si>
    <t>Субсидии</t>
  </si>
  <si>
    <t>Субсидии бюджетам городских поселений на обеспечение мероприятий по переселению граждан из аварийного жилищного фонда за счет фонда ЖКХ</t>
  </si>
  <si>
    <t>Субсидии бюджетам городских поселений на обеспечение мероприятий по переселению граждан из аварийного жилищного фонда за счет средств бюджетов</t>
  </si>
  <si>
    <t>Прочие МБТ, передаваемые бюджетам городских поселений по сбалансированности бюджетов</t>
  </si>
  <si>
    <t>Возврат прочих остатков субсидий, имеющих целевое назначение, прошлых лет из бюджетов городских поселений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</si>
  <si>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</si>
  <si>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Правителььства РФ высших исполнительных органов государственной власти субъектов РФ, местных администраций</t>
  </si>
  <si>
    <t>Обеспечение деятельности финансовых, налоговых и таможенных органов и органов финансового надзора</t>
  </si>
  <si>
    <t>Мобилизационная и вневойсковая подготовка</t>
  </si>
  <si>
    <t>Другие вопросы в области охраны окружающей среды</t>
  </si>
  <si>
    <t>Профессиональная подготовка, переподготовка и повышение квалификации</t>
  </si>
  <si>
    <t>Административные штрафы, установленные законами субъектов РФ об административных правонарушениях</t>
  </si>
  <si>
    <t>Субсидии бюджетам городских поселений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</si>
  <si>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Субсидии бюджетам муниципальных образований на организацию и проведение акарицидных обработок</t>
  </si>
  <si>
    <t>Налоги на товары(работы,услуги), реализуемые на территории РФ</t>
  </si>
  <si>
    <t>Другие вопросы в области жилищно-коммунального хозяйства</t>
  </si>
  <si>
    <t>Лесное хозяйство</t>
  </si>
  <si>
    <t>Молодежная политика</t>
  </si>
  <si>
    <t>Другие вопросы в области здравоохранения</t>
  </si>
  <si>
    <t>Земельный налог с физ.лиц</t>
  </si>
  <si>
    <t>Денежные взыскания,штрафы в случае просрочки исполнения поставщиком (подрядчиком, исполнителем) обязательств, предусмотренных муниципальным контрактом</t>
  </si>
  <si>
    <t>Другие вопросы в области национальной экономики</t>
  </si>
  <si>
    <t>Невыясненные поступления, зачисляемые в бюджеты городских поселений</t>
  </si>
  <si>
    <t>Налог на доходы ф/л в отношении доходов от долевого участия в организации, полученных в виде дивидентов (в части суммы налога, не превышающей 650 000 рублей)</t>
  </si>
  <si>
    <t>Иные МБТ на выполнение переданных муниципальных полономочий по организации мероприятий межпоселенческого характера по охране окружающей среды</t>
  </si>
  <si>
    <t>Субсидии бюджетам городских поселений на софинансирование муниципальных программ формирования современной городской среды за счет средств краевого бюджета</t>
  </si>
  <si>
    <t>Прочие МБТ бюджетам поселений на частичную компенсацию расходов на повышение оплаты труда отдельным категориям работников бюджетной сферы Красноярского края</t>
  </si>
  <si>
    <t xml:space="preserve"> Прочие субсидии бюджетам городских поселений на оплату разницы между стоимостью строительства многоквартирного дома,определенной разработанной проектно-сметной документацией,стоимостью жилых помещений при приобретении у застройщиков,сформированной заказчиком, и стоимостью общей</t>
  </si>
  <si>
    <t>Субсидии бюджетам муниципальных образований на обустройство участков улично-дорожной сети вблизи образовательных органгизаций для обеспечения безопастности дорожного движения за счет средств дорожного фонда Красноярского края</t>
  </si>
  <si>
    <t>НДФЛ с доходов ф/л в части суммы налогов, превышающей 650000 рублей, относящейся к части налоговой базы,превыщающей 5000000</t>
  </si>
  <si>
    <t>трансферты,передаваемые бюджетам городских поселений(трансферты на обустройство мест (площадок) накопления отходов потребления и (или) приобретение контейнерного оборудования</t>
  </si>
  <si>
    <t>Субсидии бюджетам муниципальных образований на осуществление дорожной деятельности в целях решения задач социально - экономического развития территорий  за счет средств дорожного фонда Красноярского края</t>
  </si>
  <si>
    <t>Доходы от продажи иного имущества, находящегося в собственности городских поселений (за исключением земельных участков муниципальных бюджетных и автономных учреждений) в части реализации основных средств по указанному имуществу</t>
  </si>
  <si>
    <t>Субсидии бюджетам муниципальных образований наоплату разницы между стоимостью строительства многоквартирного дома,определенной разработанной проектно-сметной документацией,стоимостью жилых помещений при приобретении у застройщиков,сформированной заказчиком и стоимостью общей площади жилых помещений, рассчитанной по предельной стоимости квадратного метра</t>
  </si>
  <si>
    <t>Прочие межбюджетные трансферты, передаваемые бюджетам городских поселений (трансферты на содействие развитию налогового потенциала)</t>
  </si>
  <si>
    <t xml:space="preserve">Прочие безвозмездные поступления в бюджеты городских поселений </t>
  </si>
  <si>
    <t>Субсидии бюджетам городских поселений на создание комфортной городской среды в малых городах и исторических поселениях- победителях Всероссийского конкурса</t>
  </si>
  <si>
    <t>Иные штрафы, неустойки,пени,уплаченные в соответствии с законом или договором в случае неисполения или ненадлежащего исполнения обязательств перед муниципальным органом.</t>
  </si>
  <si>
    <t>НДФЛ  в части суммы налогов, относящейся к налоговой базе , указанной п6.2 статьи 210 НК РФ не превышающей  5000000 (перерасчеты ,недоимка и задолженность по соответствующему платежу, в том числе по отмененному)</t>
  </si>
  <si>
    <t>Прочии доходы от оказания платных услуг (работ) получателями средств бюджетов городских поселений</t>
  </si>
  <si>
    <t xml:space="preserve">Доходы от денежных взысканий (штрафов), поступающие в счет погашения задолженности , образовавшиеся до 01 января 2020 года, подлежащие зачислению в бюджет муниципального образования по нормативам, действовавшим в 2019 </t>
  </si>
  <si>
    <t>Прочие неналоговые доходы бюджетов городских поселений</t>
  </si>
  <si>
    <t>Прочие межбюджетные трансферты, передаваемые бюджетам городских поселений (осуществление расходов по капитальному ремонту , реконструкции находящихся в муниципальной собственности обьектов коммунальной инфраструктуры,источников тепловой энергии и тепловых сетей</t>
  </si>
  <si>
    <t>Исполнение бюджета  города Иланский Иланского района за 3 квартал  2025г.</t>
  </si>
  <si>
    <t>Прочие межбюджетные трансферты, передаваемые бюджетам городских поселений Прочие межбюджетные трансферты, передаваемые бюджетам городских поселений (трансферты на частичную компенсацию расходов на повышение оплаты труда отдельным категориям работников бюджетной сферы Красноярского края</t>
  </si>
  <si>
    <t>Прочие межбюджетные трансферты, передаваемые бюджетам городских поселений иные межбюджетные трансферты бюджетам поселений на ликвидацию несанкционированных свалок в рамках подпрограммы "Создание условий для эффективного и ответственного управления муниципальными финансами№</t>
  </si>
  <si>
    <t>Доходы бюджетов городских поселений от возврата иными организациями остатков субсидий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</si>
</sst>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/>
    <xf numFmtId="0" fontId="0" fillId="0" borderId="2" xfId="0" applyBorder="1"/>
    <xf numFmtId="2" fontId="7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Font="1"/>
    <xf numFmtId="0" fontId="0" fillId="0" borderId="2" xfId="0" applyFont="1" applyFill="1" applyBorder="1" applyAlignment="1">
      <alignment horizontal="left" wrapText="1"/>
    </xf>
    <xf numFmtId="49" fontId="1" fillId="0" borderId="2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0" fontId="0" fillId="0" borderId="2" xfId="0" applyFill="1" applyBorder="1"/>
    <xf numFmtId="49" fontId="1" fillId="0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2" fontId="7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5" fillId="0" borderId="0" xfId="0" applyFont="1" applyBorder="1" applyAlignment="1">
      <alignment wrapText="1"/>
    </xf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4" borderId="0" xfId="0" applyFill="1"/>
    <xf numFmtId="0" fontId="0" fillId="4" borderId="0" xfId="0" applyFont="1" applyFill="1"/>
    <xf numFmtId="0" fontId="0" fillId="3" borderId="0" xfId="0" applyFill="1"/>
    <xf numFmtId="2" fontId="7" fillId="3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/>
    <xf numFmtId="0" fontId="5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2" fontId="5" fillId="3" borderId="2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2" fontId="5" fillId="0" borderId="2" xfId="0" applyNumberFormat="1" applyFont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left" wrapText="1"/>
    </xf>
    <xf numFmtId="0" fontId="10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2" fontId="4" fillId="3" borderId="2" xfId="0" applyNumberFormat="1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2" fontId="7" fillId="4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98"/>
  <sheetViews>
    <sheetView tabSelected="1" view="pageBreakPreview" topLeftCell="A58" zoomScaleSheetLayoutView="100" workbookViewId="0">
      <selection activeCell="BN75" sqref="BN75:CE75"/>
    </sheetView>
  </sheetViews>
  <sheetFormatPr defaultRowHeight="12.75" x14ac:dyDescent="0.2"/>
  <cols>
    <col min="1" max="1" width="3.7109375" customWidth="1"/>
    <col min="9" max="9" width="4" customWidth="1"/>
    <col min="10" max="39" width="9.140625" hidden="1" customWidth="1"/>
    <col min="40" max="40" width="8.85546875" hidden="1" customWidth="1"/>
    <col min="41" max="45" width="9.140625" hidden="1" customWidth="1"/>
    <col min="48" max="48" width="3.85546875" customWidth="1"/>
    <col min="49" max="51" width="9.140625" hidden="1" customWidth="1"/>
    <col min="52" max="52" width="8.85546875" hidden="1" customWidth="1"/>
    <col min="53" max="65" width="9.140625" hidden="1" customWidth="1"/>
    <col min="68" max="68" width="1.5703125" customWidth="1"/>
    <col min="69" max="70" width="9.140625" hidden="1" customWidth="1"/>
    <col min="71" max="71" width="4.85546875" hidden="1" customWidth="1"/>
    <col min="72" max="82" width="9.140625" hidden="1" customWidth="1"/>
    <col min="83" max="83" width="0.140625" customWidth="1"/>
    <col min="84" max="84" width="16.7109375" customWidth="1"/>
    <col min="85" max="85" width="0.28515625" hidden="1" customWidth="1"/>
    <col min="86" max="88" width="9.140625" hidden="1" customWidth="1"/>
    <col min="89" max="89" width="6.42578125" hidden="1" customWidth="1"/>
    <col min="90" max="99" width="9.140625" hidden="1" customWidth="1"/>
    <col min="100" max="100" width="3.28515625" hidden="1" customWidth="1"/>
    <col min="101" max="101" width="0.28515625" hidden="1" customWidth="1"/>
    <col min="102" max="102" width="1.5703125" hidden="1" customWidth="1"/>
    <col min="103" max="111" width="9.140625" hidden="1" customWidth="1"/>
    <col min="112" max="112" width="1.5703125" hidden="1" customWidth="1"/>
    <col min="113" max="127" width="9.140625" hidden="1" customWidth="1"/>
  </cols>
  <sheetData>
    <row r="1" spans="1:127" x14ac:dyDescent="0.2">
      <c r="C1" s="106" t="s">
        <v>92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</row>
    <row r="3" spans="1:127" x14ac:dyDescent="0.2">
      <c r="B3" s="87" t="s">
        <v>15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 t="s">
        <v>16</v>
      </c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 t="s">
        <v>17</v>
      </c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 t="s">
        <v>18</v>
      </c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</row>
    <row r="4" spans="1:127" x14ac:dyDescent="0.2">
      <c r="B4" s="88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>
        <v>4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>
        <v>5</v>
      </c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>
        <v>6</v>
      </c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</row>
    <row r="5" spans="1:127" x14ac:dyDescent="0.2">
      <c r="B5" s="89" t="s">
        <v>19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1">
        <f>AT7+AT40</f>
        <v>263678005.17000008</v>
      </c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1">
        <f>BN7+BN40</f>
        <v>134096790.83999997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1">
        <f>BN5-AT5</f>
        <v>-129581214.3300001</v>
      </c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</row>
    <row r="6" spans="1:127" x14ac:dyDescent="0.2">
      <c r="B6" s="93" t="s">
        <v>20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 t="s">
        <v>21</v>
      </c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</row>
    <row r="7" spans="1:127" x14ac:dyDescent="0.2">
      <c r="B7" s="96" t="s">
        <v>22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1">
        <f>AT8+AT15+AT20+AT21+AT22+AT25+AT26+AT27+AT28+AT30+AT31+AT33+AT35+AT29+AT37+AT39+AT32+AT36+AT38</f>
        <v>83036055.200000033</v>
      </c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1">
        <f>BN8+BN15+BN20+BN21+BN22+BN26+BN28+BN33+BN35+BN30+BN25+BN27+BN31+BN29+BN39+BN37+BN34+BN32+BN38+BN36</f>
        <v>58008140.829999991</v>
      </c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1">
        <f t="shared" ref="CF7:CF24" si="0">BN7-AT7</f>
        <v>-25027914.370000042</v>
      </c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</row>
    <row r="8" spans="1:127" x14ac:dyDescent="0.2">
      <c r="B8" s="86" t="s">
        <v>23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97"/>
      <c r="AE8" s="97"/>
      <c r="AF8" s="97"/>
      <c r="AG8" s="97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68">
        <f>AT9+AT10+AT11+AT13+AT12+AT14</f>
        <v>67309815.620000005</v>
      </c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>
        <f>SUM(BN9:CE14)</f>
        <v>47967761.07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>
        <f t="shared" si="0"/>
        <v>-19342054.550000004</v>
      </c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</row>
    <row r="9" spans="1:127" ht="38.25" customHeight="1" x14ac:dyDescent="0.2">
      <c r="A9">
        <v>10</v>
      </c>
      <c r="B9" s="70" t="s">
        <v>24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2"/>
      <c r="AE9" s="72"/>
      <c r="AF9" s="72"/>
      <c r="AG9" s="72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74">
        <v>51620281.789999999</v>
      </c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74">
        <v>34667575.979999997</v>
      </c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69">
        <f t="shared" si="0"/>
        <v>-16952705.810000002</v>
      </c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</row>
    <row r="10" spans="1:127" ht="46.5" customHeight="1" x14ac:dyDescent="0.2">
      <c r="A10">
        <v>12</v>
      </c>
      <c r="B10" s="70" t="s">
        <v>25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74">
        <v>55601.279999999999</v>
      </c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>
        <v>31290.880000000001</v>
      </c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69">
        <f t="shared" si="0"/>
        <v>-24310.399999999998</v>
      </c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</row>
    <row r="11" spans="1:127" ht="20.25" customHeight="1" x14ac:dyDescent="0.2">
      <c r="A11">
        <v>14</v>
      </c>
      <c r="B11" s="70" t="s">
        <v>26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4">
        <v>297892.82</v>
      </c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>
        <v>182564.2</v>
      </c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69">
        <f t="shared" si="0"/>
        <v>-115328.62</v>
      </c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</row>
    <row r="12" spans="1:127" ht="20.25" customHeight="1" x14ac:dyDescent="0.2">
      <c r="B12" s="70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4">
        <v>10098.719999999999</v>
      </c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>
        <v>10230.120000000001</v>
      </c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69">
        <f t="shared" si="0"/>
        <v>131.40000000000146</v>
      </c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</row>
    <row r="13" spans="1:127" ht="20.25" customHeight="1" x14ac:dyDescent="0.2">
      <c r="A13">
        <v>17</v>
      </c>
      <c r="B13" s="70" t="s">
        <v>72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4">
        <v>56942.02</v>
      </c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>
        <v>38033.5</v>
      </c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69">
        <f t="shared" ref="CF13" si="1">BN13-AT13</f>
        <v>-18908.519999999997</v>
      </c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</row>
    <row r="14" spans="1:127" ht="30.6" customHeight="1" x14ac:dyDescent="0.2">
      <c r="A14" s="38">
        <v>55</v>
      </c>
      <c r="B14" s="70" t="s">
        <v>87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4">
        <v>15268998.99</v>
      </c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>
        <v>13038066.390000001</v>
      </c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69">
        <f>BN14-AT14</f>
        <v>-2230932.5999999996</v>
      </c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</row>
    <row r="15" spans="1:127" ht="15.75" customHeight="1" x14ac:dyDescent="0.2">
      <c r="B15" s="86" t="s">
        <v>63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67"/>
      <c r="AE15" s="67"/>
      <c r="AF15" s="67"/>
      <c r="AG15" s="67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68">
        <f>AT16+AT17+AT18+AT19</f>
        <v>3127100</v>
      </c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>
        <f>BN16+BN17+BN18+BN19</f>
        <v>2444917.15</v>
      </c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>
        <f t="shared" si="0"/>
        <v>-682182.85000000009</v>
      </c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</row>
    <row r="16" spans="1:127" ht="25.5" customHeight="1" x14ac:dyDescent="0.2">
      <c r="A16">
        <v>18</v>
      </c>
      <c r="B16" s="70" t="s">
        <v>27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9">
        <v>1666000</v>
      </c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>
        <v>1237327.69</v>
      </c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>
        <f t="shared" si="0"/>
        <v>-428672.31000000006</v>
      </c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</row>
    <row r="17" spans="1:101" ht="29.25" customHeight="1" x14ac:dyDescent="0.2">
      <c r="A17">
        <v>19</v>
      </c>
      <c r="B17" s="75" t="s">
        <v>28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9">
        <v>8600</v>
      </c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>
        <v>7225.88</v>
      </c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>
        <f t="shared" si="0"/>
        <v>-1374.12</v>
      </c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</row>
    <row r="18" spans="1:101" ht="27" customHeight="1" x14ac:dyDescent="0.2">
      <c r="A18">
        <v>20</v>
      </c>
      <c r="B18" s="70" t="s">
        <v>29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9">
        <v>1711700</v>
      </c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>
        <v>1326380.68</v>
      </c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>
        <f t="shared" si="0"/>
        <v>-385319.32000000007</v>
      </c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</row>
    <row r="19" spans="1:101" ht="30.75" customHeight="1" x14ac:dyDescent="0.2">
      <c r="A19">
        <v>21</v>
      </c>
      <c r="B19" s="70" t="s">
        <v>30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9">
        <v>-259200</v>
      </c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>
        <v>-126017.1</v>
      </c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>
        <f t="shared" si="0"/>
        <v>133182.9</v>
      </c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</row>
    <row r="20" spans="1:101" ht="18" customHeight="1" x14ac:dyDescent="0.2">
      <c r="A20">
        <v>22</v>
      </c>
      <c r="B20" s="86" t="s">
        <v>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9">
        <v>453500</v>
      </c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>
        <v>226681.5</v>
      </c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>
        <f t="shared" si="0"/>
        <v>-226818.5</v>
      </c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</row>
    <row r="21" spans="1:101" x14ac:dyDescent="0.2">
      <c r="A21">
        <v>23</v>
      </c>
      <c r="B21" s="100" t="s">
        <v>31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9">
        <v>4601988.18</v>
      </c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>
        <v>1972320.12</v>
      </c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>
        <f t="shared" si="0"/>
        <v>-2629668.0599999996</v>
      </c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</row>
    <row r="22" spans="1:101" x14ac:dyDescent="0.2">
      <c r="B22" s="86" t="s">
        <v>3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68">
        <f>AT23+AT24</f>
        <v>4068179.2199999997</v>
      </c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>
        <f>BN23+BN24</f>
        <v>2107564.67</v>
      </c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>
        <f t="shared" si="0"/>
        <v>-1960614.5499999998</v>
      </c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</row>
    <row r="23" spans="1:101" s="5" customFormat="1" x14ac:dyDescent="0.2">
      <c r="A23" s="5">
        <v>24</v>
      </c>
      <c r="B23" s="65" t="s">
        <v>2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69">
        <v>1742650.71</v>
      </c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>
        <v>1191560</v>
      </c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>
        <f t="shared" si="0"/>
        <v>-551090.71</v>
      </c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</row>
    <row r="24" spans="1:101" x14ac:dyDescent="0.2">
      <c r="A24" s="5">
        <v>25</v>
      </c>
      <c r="B24" s="70" t="s">
        <v>68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9">
        <v>2325528.5099999998</v>
      </c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>
        <v>916004.67</v>
      </c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>
        <f t="shared" si="0"/>
        <v>-1409523.8399999999</v>
      </c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</row>
    <row r="25" spans="1:101" ht="41.25" customHeight="1" x14ac:dyDescent="0.2">
      <c r="A25" s="5">
        <v>1</v>
      </c>
      <c r="B25" s="70" t="s">
        <v>32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16"/>
      <c r="AE25" s="17"/>
      <c r="AF25" s="17"/>
      <c r="AG25" s="17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2">
        <v>1200000</v>
      </c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32"/>
      <c r="BM25" s="32"/>
      <c r="BN25" s="62">
        <v>525350.57999999996</v>
      </c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8"/>
      <c r="CF25" s="63">
        <f t="shared" ref="CF25:CF30" si="2">BN25-AT25</f>
        <v>-674649.42</v>
      </c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</row>
    <row r="26" spans="1:101" ht="39" customHeight="1" x14ac:dyDescent="0.2">
      <c r="A26" s="5">
        <v>2</v>
      </c>
      <c r="B26" s="70" t="s">
        <v>33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23"/>
      <c r="AE26" s="17"/>
      <c r="AF26" s="17"/>
      <c r="AG26" s="17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63">
        <v>1630141.68</v>
      </c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18"/>
      <c r="BM26" s="18"/>
      <c r="BN26" s="63">
        <v>1434302.64</v>
      </c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18"/>
      <c r="CF26" s="63">
        <f t="shared" si="2"/>
        <v>-195839.04000000004</v>
      </c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</row>
    <row r="27" spans="1:101" ht="41.25" customHeight="1" x14ac:dyDescent="0.2">
      <c r="A27" s="5">
        <v>26</v>
      </c>
      <c r="B27" s="65" t="s">
        <v>34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72"/>
      <c r="AE27" s="72"/>
      <c r="AF27" s="72"/>
      <c r="AG27" s="72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9">
        <v>0</v>
      </c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>
        <v>0</v>
      </c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>
        <f t="shared" si="2"/>
        <v>0</v>
      </c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</row>
    <row r="28" spans="1:101" ht="49.5" customHeight="1" x14ac:dyDescent="0.2">
      <c r="A28" s="5">
        <v>3</v>
      </c>
      <c r="B28" s="65" t="s">
        <v>35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22"/>
      <c r="AE28" s="17"/>
      <c r="AF28" s="17"/>
      <c r="AG28" s="17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63">
        <v>175700</v>
      </c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18"/>
      <c r="BM28" s="18"/>
      <c r="BN28" s="63">
        <v>169590.12</v>
      </c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18"/>
      <c r="CF28" s="63">
        <f t="shared" si="2"/>
        <v>-6109.8800000000047</v>
      </c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</row>
    <row r="29" spans="1:101" ht="49.5" customHeight="1" x14ac:dyDescent="0.2">
      <c r="B29" s="75" t="s">
        <v>46</v>
      </c>
      <c r="C29" s="75"/>
      <c r="D29" s="75"/>
      <c r="E29" s="75"/>
      <c r="F29" s="75"/>
      <c r="G29" s="75"/>
      <c r="H29" s="75"/>
      <c r="I29" s="7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7"/>
      <c r="AF29" s="7"/>
      <c r="AG29" s="7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63">
        <v>0</v>
      </c>
      <c r="AU29" s="63"/>
      <c r="AV29" s="63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9"/>
      <c r="BM29" s="29"/>
      <c r="BN29" s="63">
        <v>0</v>
      </c>
      <c r="BO29" s="63"/>
      <c r="BP29" s="63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0"/>
      <c r="CF29" s="27">
        <f t="shared" si="2"/>
        <v>0</v>
      </c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</row>
    <row r="30" spans="1:101" ht="23.25" customHeight="1" x14ac:dyDescent="0.2">
      <c r="B30" s="75" t="s">
        <v>69</v>
      </c>
      <c r="C30" s="75"/>
      <c r="D30" s="75"/>
      <c r="E30" s="75"/>
      <c r="F30" s="75"/>
      <c r="G30" s="75"/>
      <c r="H30" s="75"/>
      <c r="I30" s="7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7"/>
      <c r="AF30" s="7"/>
      <c r="AG30" s="7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63">
        <v>0</v>
      </c>
      <c r="AU30" s="63"/>
      <c r="AV30" s="63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8"/>
      <c r="BM30" s="18"/>
      <c r="BN30" s="63">
        <v>0</v>
      </c>
      <c r="BO30" s="63"/>
      <c r="BP30" s="63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1"/>
      <c r="CF30" s="15">
        <f t="shared" si="2"/>
        <v>0</v>
      </c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</row>
    <row r="31" spans="1:101" ht="49.5" customHeight="1" x14ac:dyDescent="0.2">
      <c r="A31">
        <v>6</v>
      </c>
      <c r="B31" s="65" t="s">
        <v>47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69">
        <v>0</v>
      </c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>
        <v>0</v>
      </c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>
        <f t="shared" ref="CF31:CF32" si="3">BN31-AT31</f>
        <v>0</v>
      </c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</row>
    <row r="32" spans="1:101" ht="49.5" customHeight="1" x14ac:dyDescent="0.2">
      <c r="A32" s="40">
        <v>5</v>
      </c>
      <c r="B32" s="65" t="s">
        <v>36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69">
        <v>65000</v>
      </c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>
        <v>24614.57</v>
      </c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>
        <f t="shared" si="3"/>
        <v>-40385.43</v>
      </c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</row>
    <row r="33" spans="1:101" ht="49.5" customHeight="1" x14ac:dyDescent="0.2">
      <c r="A33" s="38">
        <v>70</v>
      </c>
      <c r="B33" s="65" t="s">
        <v>88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69">
        <v>214300.01</v>
      </c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>
        <v>214300.01</v>
      </c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>
        <f t="shared" ref="CF33:CF42" si="4">BN33-AT33</f>
        <v>0</v>
      </c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</row>
    <row r="34" spans="1:101" ht="49.5" customHeight="1" x14ac:dyDescent="0.2">
      <c r="B34" s="65" t="s">
        <v>81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69">
        <v>0</v>
      </c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>
        <v>0</v>
      </c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>
        <f t="shared" ref="CF34:CF35" si="5">BN34-AT34</f>
        <v>0</v>
      </c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</row>
    <row r="35" spans="1:101" ht="38.25" customHeight="1" x14ac:dyDescent="0.2">
      <c r="A35">
        <v>27</v>
      </c>
      <c r="B35" s="65" t="s">
        <v>60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9">
        <v>128572.44</v>
      </c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>
        <v>126126.66</v>
      </c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>
        <f t="shared" si="5"/>
        <v>-2445.7799999999988</v>
      </c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</row>
    <row r="36" spans="1:101" ht="38.25" customHeight="1" x14ac:dyDescent="0.2">
      <c r="A36" s="46"/>
      <c r="B36" s="65" t="s">
        <v>89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9">
        <v>77.790000000000006</v>
      </c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>
        <v>3301.63</v>
      </c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>
        <f t="shared" si="4"/>
        <v>3223.84</v>
      </c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</row>
    <row r="37" spans="1:101" ht="36" customHeight="1" x14ac:dyDescent="0.2">
      <c r="A37" s="46"/>
      <c r="B37" s="65" t="s">
        <v>90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9">
        <v>0</v>
      </c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>
        <v>0</v>
      </c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>
        <f t="shared" si="4"/>
        <v>0</v>
      </c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</row>
    <row r="38" spans="1:101" ht="36" customHeight="1" x14ac:dyDescent="0.2">
      <c r="A38" s="38">
        <v>8</v>
      </c>
      <c r="B38" s="65" t="s">
        <v>86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9">
        <v>61680.26</v>
      </c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>
        <v>62472.36</v>
      </c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>
        <f t="shared" ref="CF38" si="6">BN38-AT38</f>
        <v>792.09999999999854</v>
      </c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</row>
    <row r="39" spans="1:101" ht="24.75" customHeight="1" x14ac:dyDescent="0.2">
      <c r="A39">
        <v>50</v>
      </c>
      <c r="B39" s="65" t="s">
        <v>71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9">
        <v>0</v>
      </c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>
        <v>728837.75</v>
      </c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>
        <f t="shared" ref="CF39" si="7">BN39-AT39</f>
        <v>728837.75</v>
      </c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</row>
    <row r="40" spans="1:101" ht="14.25" x14ac:dyDescent="0.2">
      <c r="B40" s="83" t="s">
        <v>37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68">
        <f>AT45+AT56+AT41+AT43+AT44</f>
        <v>180641949.97000003</v>
      </c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>
        <f>BN41+BN45+BN56+BN43+BN44</f>
        <v>76088650.00999999</v>
      </c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>
        <f>BN40-AT40</f>
        <v>-104553299.96000004</v>
      </c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</row>
    <row r="41" spans="1:101" s="5" customFormat="1" ht="25.15" customHeight="1" x14ac:dyDescent="0.2">
      <c r="B41" s="86" t="s">
        <v>38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68">
        <f>AT42</f>
        <v>4114000</v>
      </c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>
        <f>BN42</f>
        <v>3085495</v>
      </c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9">
        <f t="shared" si="4"/>
        <v>-1028505</v>
      </c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</row>
    <row r="42" spans="1:101" ht="25.5" customHeight="1" x14ac:dyDescent="0.2">
      <c r="A42">
        <v>28</v>
      </c>
      <c r="B42" s="70" t="s">
        <v>39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2"/>
      <c r="AE42" s="72"/>
      <c r="AF42" s="72"/>
      <c r="AG42" s="72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9">
        <v>4114000</v>
      </c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>
        <v>3085495</v>
      </c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>
        <f t="shared" si="4"/>
        <v>-1028505</v>
      </c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</row>
    <row r="43" spans="1:101" ht="28.5" customHeight="1" x14ac:dyDescent="0.2">
      <c r="A43">
        <v>38</v>
      </c>
      <c r="B43" s="70" t="s">
        <v>44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16"/>
      <c r="AE43" s="20"/>
      <c r="AF43" s="20"/>
      <c r="AG43" s="20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3">
        <v>3086220</v>
      </c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18"/>
      <c r="BM43" s="18"/>
      <c r="BN43" s="63">
        <v>2262280</v>
      </c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18"/>
      <c r="CF43" s="63">
        <f>BN43-AT43</f>
        <v>-823940</v>
      </c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</row>
    <row r="44" spans="1:101" ht="48" customHeight="1" x14ac:dyDescent="0.2">
      <c r="A44">
        <v>37</v>
      </c>
      <c r="B44" s="70" t="s">
        <v>40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16"/>
      <c r="AE44" s="20"/>
      <c r="AF44" s="20"/>
      <c r="AG44" s="20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3">
        <v>134700</v>
      </c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18"/>
      <c r="BM44" s="18"/>
      <c r="BN44" s="63">
        <v>83500</v>
      </c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18"/>
      <c r="CF44" s="63">
        <f>BN44-AT44</f>
        <v>-51200</v>
      </c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</row>
    <row r="45" spans="1:101" s="5" customFormat="1" ht="23.25" customHeight="1" x14ac:dyDescent="0.2">
      <c r="B45" s="86" t="s">
        <v>49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68">
        <f>AT46+AT47+AT48+AT49+AT50+AT51+AT55+AT52+AT53+AT54</f>
        <v>115021389.12</v>
      </c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>
        <f>SUM(BN46:CE55)</f>
        <v>57220380.079999998</v>
      </c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>
        <f t="shared" ref="CF45:CF57" si="8">BN45-AT45</f>
        <v>-57801009.040000007</v>
      </c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</row>
    <row r="46" spans="1:101" ht="39" customHeight="1" x14ac:dyDescent="0.2">
      <c r="A46" s="5">
        <v>29</v>
      </c>
      <c r="B46" s="70" t="s">
        <v>50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16"/>
      <c r="AE46" s="10"/>
      <c r="AF46" s="10"/>
      <c r="AG46" s="10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3">
        <v>0</v>
      </c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18"/>
      <c r="BM46" s="18"/>
      <c r="BN46" s="63">
        <v>0</v>
      </c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21"/>
      <c r="CF46" s="63">
        <f>BN46-AT46</f>
        <v>0</v>
      </c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</row>
    <row r="47" spans="1:101" ht="34.5" customHeight="1" x14ac:dyDescent="0.2">
      <c r="A47" s="5">
        <v>30</v>
      </c>
      <c r="B47" s="70" t="s">
        <v>51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16"/>
      <c r="AE47" s="10"/>
      <c r="AF47" s="10"/>
      <c r="AG47" s="10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3">
        <v>0</v>
      </c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18"/>
      <c r="BM47" s="18"/>
      <c r="BN47" s="63">
        <v>0</v>
      </c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21"/>
      <c r="CF47" s="63">
        <f>BN47-AT47</f>
        <v>0</v>
      </c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</row>
    <row r="48" spans="1:101" ht="46.9" customHeight="1" x14ac:dyDescent="0.2">
      <c r="A48" s="5">
        <v>32</v>
      </c>
      <c r="B48" s="70" t="s">
        <v>76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16"/>
      <c r="AE48" s="10"/>
      <c r="AF48" s="10"/>
      <c r="AG48" s="10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3">
        <v>0</v>
      </c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18"/>
      <c r="BM48" s="18"/>
      <c r="BN48" s="63">
        <v>0</v>
      </c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21"/>
      <c r="CF48" s="63">
        <f>BN48-AT48</f>
        <v>0</v>
      </c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</row>
    <row r="49" spans="1:101" ht="34.5" customHeight="1" x14ac:dyDescent="0.2">
      <c r="A49" s="5">
        <v>42</v>
      </c>
      <c r="B49" s="70" t="s">
        <v>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16"/>
      <c r="AE49" s="10"/>
      <c r="AF49" s="10"/>
      <c r="AG49" s="10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3">
        <v>103853.91</v>
      </c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18"/>
      <c r="BM49" s="18"/>
      <c r="BN49" s="63">
        <v>103853.91</v>
      </c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21"/>
      <c r="CF49" s="63">
        <f>BN49-AT49</f>
        <v>0</v>
      </c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</row>
    <row r="50" spans="1:101" ht="34.5" customHeight="1" x14ac:dyDescent="0.2">
      <c r="A50" s="5">
        <v>34</v>
      </c>
      <c r="B50" s="70" t="s">
        <v>77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16"/>
      <c r="AE50" s="10"/>
      <c r="AF50" s="10"/>
      <c r="AG50" s="10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2">
        <v>34519800</v>
      </c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18"/>
      <c r="BM50" s="18"/>
      <c r="BN50" s="63">
        <v>33858552.350000001</v>
      </c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21"/>
      <c r="CF50" s="63">
        <f>BN50-AT50</f>
        <v>-661247.64999999851</v>
      </c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</row>
    <row r="51" spans="1:101" ht="45.6" customHeight="1" x14ac:dyDescent="0.2">
      <c r="A51" s="5">
        <v>36</v>
      </c>
      <c r="B51" s="70" t="s">
        <v>82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16"/>
      <c r="AE51" s="10"/>
      <c r="AF51" s="10"/>
      <c r="AG51" s="10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3">
        <v>0</v>
      </c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18"/>
      <c r="BM51" s="18"/>
      <c r="BN51" s="63">
        <v>0</v>
      </c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21"/>
      <c r="CF51" s="63">
        <f t="shared" ref="CF51" si="9">BN51-AT51</f>
        <v>0</v>
      </c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</row>
    <row r="52" spans="1:101" ht="34.5" customHeight="1" x14ac:dyDescent="0.2">
      <c r="A52" s="5">
        <v>35</v>
      </c>
      <c r="B52" s="70" t="s">
        <v>61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2"/>
      <c r="AE52" s="72"/>
      <c r="AF52" s="72"/>
      <c r="AG52" s="72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9">
        <v>0</v>
      </c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>
        <v>0</v>
      </c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>
        <f>BN52-AT52</f>
        <v>0</v>
      </c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</row>
    <row r="53" spans="1:101" ht="34.5" customHeight="1" x14ac:dyDescent="0.2">
      <c r="A53" s="5">
        <v>33</v>
      </c>
      <c r="B53" s="70" t="s">
        <v>80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2"/>
      <c r="AE53" s="72"/>
      <c r="AF53" s="72"/>
      <c r="AG53" s="72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9">
        <v>922100</v>
      </c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>
        <v>534411.76</v>
      </c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>
        <f>BN53-AT53</f>
        <v>-387688.24</v>
      </c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</row>
    <row r="54" spans="1:101" ht="39.75" customHeight="1" x14ac:dyDescent="0.2">
      <c r="A54" s="5">
        <v>31</v>
      </c>
      <c r="B54" s="70" t="s">
        <v>74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2"/>
      <c r="AE54" s="72"/>
      <c r="AF54" s="72"/>
      <c r="AG54" s="72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9">
        <v>7860382.6799999997</v>
      </c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>
        <v>0</v>
      </c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>
        <f>BN54-AT54</f>
        <v>-7860382.6799999997</v>
      </c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</row>
    <row r="55" spans="1:101" ht="39.75" customHeight="1" x14ac:dyDescent="0.2">
      <c r="A55" s="39">
        <v>51</v>
      </c>
      <c r="B55" s="70" t="s">
        <v>85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2"/>
      <c r="AE55" s="72"/>
      <c r="AF55" s="72"/>
      <c r="AG55" s="72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9">
        <v>71615252.530000001</v>
      </c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>
        <v>22723562.059999999</v>
      </c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>
        <f>BN55-AT55</f>
        <v>-48891690.469999999</v>
      </c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</row>
    <row r="56" spans="1:101" s="5" customFormat="1" ht="23.25" customHeight="1" x14ac:dyDescent="0.2">
      <c r="B56" s="86" t="s">
        <v>41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68">
        <f>AT57+AT59+AT62+AT64+AT65+AT67+AT58+AT60+AT61+AT63+AT66</f>
        <v>58285640.850000009</v>
      </c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>
        <f>SUM(BN57:CD67)</f>
        <v>13436994.929999998</v>
      </c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>
        <f t="shared" ref="CF56" si="10">BN56-AT56</f>
        <v>-44848645.920000009</v>
      </c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</row>
    <row r="57" spans="1:101" ht="45.75" customHeight="1" x14ac:dyDescent="0.2">
      <c r="A57" s="5">
        <v>39</v>
      </c>
      <c r="B57" s="70" t="s">
        <v>52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16"/>
      <c r="AE57" s="20"/>
      <c r="AF57" s="20"/>
      <c r="AG57" s="20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63">
        <v>12696975</v>
      </c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21"/>
      <c r="BM57" s="21">
        <f t="shared" ref="BM57:BM64" si="11">SUM(AT57:BL57)</f>
        <v>12696975</v>
      </c>
      <c r="BN57" s="63">
        <v>0</v>
      </c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21"/>
      <c r="CF57" s="63">
        <f t="shared" si="8"/>
        <v>-12696975</v>
      </c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</row>
    <row r="58" spans="1:101" ht="34.5" customHeight="1" x14ac:dyDescent="0.2">
      <c r="A58" s="5">
        <v>40</v>
      </c>
      <c r="B58" s="70" t="s">
        <v>75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35"/>
      <c r="AE58" s="36"/>
      <c r="AF58" s="36"/>
      <c r="AG58" s="36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3">
        <v>1422448.28</v>
      </c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33"/>
      <c r="BM58" s="33"/>
      <c r="BN58" s="63">
        <v>1144605.6499999999</v>
      </c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34"/>
      <c r="CF58" s="63">
        <f t="shared" ref="CF58" si="12">BN58-AT58</f>
        <v>-277842.63000000012</v>
      </c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</row>
    <row r="59" spans="1:101" ht="34.5" customHeight="1" x14ac:dyDescent="0.2">
      <c r="A59" s="5">
        <v>41</v>
      </c>
      <c r="B59" s="70" t="s">
        <v>93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16"/>
      <c r="AE59" s="10"/>
      <c r="AF59" s="10"/>
      <c r="AG59" s="10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3">
        <v>3119800.3199999998</v>
      </c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18"/>
      <c r="BM59" s="18"/>
      <c r="BN59" s="63">
        <v>3119800.3199999998</v>
      </c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21"/>
      <c r="CF59" s="63">
        <f t="shared" ref="CF59:CF60" si="13">BN59-AT59</f>
        <v>0</v>
      </c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</row>
    <row r="60" spans="1:101" ht="34.5" customHeight="1" x14ac:dyDescent="0.2">
      <c r="A60" s="47"/>
      <c r="B60" s="81" t="s">
        <v>94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43"/>
      <c r="AE60" s="44"/>
      <c r="AF60" s="44"/>
      <c r="AG60" s="44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2">
        <v>1617550.67</v>
      </c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42"/>
      <c r="BM60" s="42"/>
      <c r="BN60" s="63">
        <v>0</v>
      </c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45"/>
      <c r="CF60" s="63">
        <f t="shared" si="13"/>
        <v>-1617550.67</v>
      </c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</row>
    <row r="61" spans="1:101" ht="34.5" customHeight="1" x14ac:dyDescent="0.2">
      <c r="A61" s="47"/>
      <c r="B61" s="81" t="s">
        <v>91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43"/>
      <c r="AE61" s="44"/>
      <c r="AF61" s="44"/>
      <c r="AG61" s="44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3">
        <v>8046690</v>
      </c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42"/>
      <c r="BM61" s="42"/>
      <c r="BN61" s="63">
        <v>5496340</v>
      </c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45"/>
      <c r="CF61" s="63">
        <f t="shared" ref="CF61" si="14">BN61-AT61</f>
        <v>-2550350</v>
      </c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</row>
    <row r="62" spans="1:101" ht="44.25" customHeight="1" x14ac:dyDescent="0.2">
      <c r="A62" s="5">
        <v>43</v>
      </c>
      <c r="B62" s="70" t="s">
        <v>79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16"/>
      <c r="AE62" s="10"/>
      <c r="AF62" s="10"/>
      <c r="AG62" s="10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2">
        <v>11864600</v>
      </c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18"/>
      <c r="BM62" s="18"/>
      <c r="BN62" s="63">
        <v>0</v>
      </c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21"/>
      <c r="CF62" s="63">
        <f t="shared" ref="CF62" si="15">BN62-AT62</f>
        <v>-11864600</v>
      </c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</row>
    <row r="63" spans="1:101" ht="34.5" customHeight="1" x14ac:dyDescent="0.2">
      <c r="A63" s="5">
        <v>44</v>
      </c>
      <c r="B63" s="81" t="s">
        <v>83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55"/>
      <c r="AE63" s="44"/>
      <c r="AF63" s="44"/>
      <c r="AG63" s="44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3">
        <v>254308</v>
      </c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53"/>
      <c r="BM63" s="53"/>
      <c r="BN63" s="63">
        <v>254308</v>
      </c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54"/>
      <c r="CF63" s="63">
        <f>BN63-AT63</f>
        <v>0</v>
      </c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</row>
    <row r="64" spans="1:101" ht="34.5" customHeight="1" x14ac:dyDescent="0.2">
      <c r="A64" s="5">
        <v>45</v>
      </c>
      <c r="B64" s="70" t="s">
        <v>73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16"/>
      <c r="AE64" s="10"/>
      <c r="AF64" s="10"/>
      <c r="AG64" s="10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2">
        <v>18643140.710000001</v>
      </c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18"/>
      <c r="BM64" s="18">
        <f t="shared" si="11"/>
        <v>18643140.710000001</v>
      </c>
      <c r="BN64" s="63">
        <v>2801813.09</v>
      </c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21"/>
      <c r="CF64" s="63">
        <f t="shared" ref="CF64" si="16">BN64-AT64</f>
        <v>-15841327.620000001</v>
      </c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</row>
    <row r="65" spans="1:101" ht="34.5" customHeight="1" x14ac:dyDescent="0.2">
      <c r="A65" s="5">
        <v>9</v>
      </c>
      <c r="B65" s="70" t="s">
        <v>84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16"/>
      <c r="AE65" s="10"/>
      <c r="AF65" s="10"/>
      <c r="AG65" s="10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3">
        <v>1500000</v>
      </c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18"/>
      <c r="BM65" s="18"/>
      <c r="BN65" s="63">
        <v>1500000</v>
      </c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21"/>
      <c r="CF65" s="63">
        <f t="shared" ref="CF65:CF66" si="17">BN65-AT65</f>
        <v>0</v>
      </c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</row>
    <row r="66" spans="1:101" ht="34.5" customHeight="1" x14ac:dyDescent="0.2">
      <c r="A66" s="5">
        <v>47</v>
      </c>
      <c r="B66" s="70" t="s">
        <v>95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55"/>
      <c r="AE66" s="44"/>
      <c r="AF66" s="44"/>
      <c r="AG66" s="44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3">
        <v>4601.5200000000004</v>
      </c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53"/>
      <c r="BM66" s="53"/>
      <c r="BN66" s="63">
        <v>4601.5200000000004</v>
      </c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54"/>
      <c r="CF66" s="63">
        <f t="shared" si="17"/>
        <v>0</v>
      </c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</row>
    <row r="67" spans="1:101" ht="34.5" customHeight="1" x14ac:dyDescent="0.2">
      <c r="A67" s="5">
        <v>47</v>
      </c>
      <c r="B67" s="70" t="s">
        <v>53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16"/>
      <c r="AE67" s="10"/>
      <c r="AF67" s="10"/>
      <c r="AG67" s="10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3">
        <v>-884473.65</v>
      </c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18"/>
      <c r="BM67" s="18"/>
      <c r="BN67" s="63">
        <v>-884473.65</v>
      </c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21"/>
      <c r="CF67" s="63">
        <f t="shared" ref="CF67" si="18">BN67-AT67</f>
        <v>0</v>
      </c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</row>
    <row r="68" spans="1:101" ht="21" customHeight="1" x14ac:dyDescent="0.2">
      <c r="B68" s="109" t="s">
        <v>42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52"/>
      <c r="AE68" s="56"/>
      <c r="AF68" s="56"/>
      <c r="AG68" s="56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107">
        <f>SUM(AT70:BM95)</f>
        <v>278624940.88999999</v>
      </c>
      <c r="AU68" s="107"/>
      <c r="AV68" s="107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9"/>
      <c r="BM68" s="59"/>
      <c r="BN68" s="108">
        <f>SUM(BN70:CE95)</f>
        <v>136971354.89999998</v>
      </c>
      <c r="BO68" s="108"/>
      <c r="BP68" s="108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3"/>
      <c r="CF68" s="19">
        <f>BN68-AT68</f>
        <v>-141653585.99000001</v>
      </c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1:101" ht="14.25" customHeight="1" x14ac:dyDescent="0.2">
      <c r="B69" s="81" t="s">
        <v>20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52"/>
      <c r="AE69" s="56"/>
      <c r="AF69" s="56"/>
      <c r="AG69" s="56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62"/>
      <c r="AU69" s="62"/>
      <c r="AV69" s="62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1"/>
      <c r="BM69" s="51"/>
      <c r="BN69" s="76"/>
      <c r="BO69" s="76"/>
      <c r="BP69" s="76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3"/>
      <c r="CF69" s="19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1:101" s="14" customFormat="1" ht="32.25" customHeight="1" x14ac:dyDescent="0.2">
      <c r="B70" s="82" t="s">
        <v>45</v>
      </c>
      <c r="C70" s="82"/>
      <c r="D70" s="82"/>
      <c r="E70" s="82"/>
      <c r="F70" s="82"/>
      <c r="G70" s="82"/>
      <c r="H70" s="82"/>
      <c r="I70" s="82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52"/>
      <c r="AE70" s="56"/>
      <c r="AF70" s="56"/>
      <c r="AG70" s="56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62">
        <v>2193821.9900000002</v>
      </c>
      <c r="AU70" s="62"/>
      <c r="AV70" s="62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1"/>
      <c r="BM70" s="51"/>
      <c r="BN70" s="62">
        <v>1576143.28</v>
      </c>
      <c r="BO70" s="62"/>
      <c r="BP70" s="62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41"/>
      <c r="CF70" s="15">
        <f>BN70-AT70</f>
        <v>-617678.7100000002</v>
      </c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</row>
    <row r="71" spans="1:101" s="14" customFormat="1" ht="23.25" customHeight="1" x14ac:dyDescent="0.2">
      <c r="B71" s="82" t="s">
        <v>54</v>
      </c>
      <c r="C71" s="82"/>
      <c r="D71" s="82"/>
      <c r="E71" s="82"/>
      <c r="F71" s="82"/>
      <c r="G71" s="82"/>
      <c r="H71" s="82"/>
      <c r="I71" s="82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52"/>
      <c r="AE71" s="56"/>
      <c r="AF71" s="56"/>
      <c r="AG71" s="56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62">
        <v>1566349.99</v>
      </c>
      <c r="AU71" s="62"/>
      <c r="AV71" s="62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1"/>
      <c r="BM71" s="51"/>
      <c r="BN71" s="62">
        <v>1156532.6200000001</v>
      </c>
      <c r="BO71" s="62"/>
      <c r="BP71" s="62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41"/>
      <c r="CF71" s="15">
        <f>BN71-AT71</f>
        <v>-409817.36999999988</v>
      </c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</row>
    <row r="72" spans="1:101" s="14" customFormat="1" ht="19.5" customHeight="1" x14ac:dyDescent="0.2">
      <c r="B72" s="82" t="s">
        <v>55</v>
      </c>
      <c r="C72" s="82"/>
      <c r="D72" s="82"/>
      <c r="E72" s="82"/>
      <c r="F72" s="82"/>
      <c r="G72" s="82"/>
      <c r="H72" s="82"/>
      <c r="I72" s="82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52"/>
      <c r="AE72" s="56"/>
      <c r="AF72" s="56"/>
      <c r="AG72" s="56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62">
        <v>25356995.670000002</v>
      </c>
      <c r="AU72" s="62"/>
      <c r="AV72" s="62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1"/>
      <c r="BM72" s="51"/>
      <c r="BN72" s="62">
        <v>15326422.529999999</v>
      </c>
      <c r="BO72" s="62"/>
      <c r="BP72" s="62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41"/>
      <c r="CF72" s="15">
        <f>BN72-AT72</f>
        <v>-10030573.140000002</v>
      </c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</row>
    <row r="73" spans="1:101" s="14" customFormat="1" ht="26.45" customHeight="1" x14ac:dyDescent="0.2">
      <c r="B73" s="82" t="s">
        <v>56</v>
      </c>
      <c r="C73" s="82"/>
      <c r="D73" s="82"/>
      <c r="E73" s="82"/>
      <c r="F73" s="82"/>
      <c r="G73" s="82"/>
      <c r="H73" s="82"/>
      <c r="I73" s="82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52"/>
      <c r="AE73" s="56"/>
      <c r="AF73" s="56"/>
      <c r="AG73" s="56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62">
        <v>53548.54</v>
      </c>
      <c r="AU73" s="62"/>
      <c r="AV73" s="62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1"/>
      <c r="BM73" s="51"/>
      <c r="BN73" s="62">
        <v>35000</v>
      </c>
      <c r="BO73" s="62"/>
      <c r="BP73" s="62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41"/>
      <c r="CF73" s="15">
        <f t="shared" ref="CF73" si="19">BN73-AT73</f>
        <v>-18548.54</v>
      </c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</row>
    <row r="74" spans="1:101" s="14" customFormat="1" x14ac:dyDescent="0.2">
      <c r="B74" s="82" t="s">
        <v>4</v>
      </c>
      <c r="C74" s="82"/>
      <c r="D74" s="82"/>
      <c r="E74" s="82"/>
      <c r="F74" s="82"/>
      <c r="G74" s="82"/>
      <c r="H74" s="82"/>
      <c r="I74" s="82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52"/>
      <c r="AE74" s="56"/>
      <c r="AF74" s="56"/>
      <c r="AG74" s="56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62">
        <v>817000</v>
      </c>
      <c r="AU74" s="62"/>
      <c r="AV74" s="62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1"/>
      <c r="BM74" s="51"/>
      <c r="BN74" s="62">
        <v>0</v>
      </c>
      <c r="BO74" s="62"/>
      <c r="BP74" s="62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41"/>
      <c r="CF74" s="15">
        <f t="shared" ref="CF74:CF83" si="20">BN74-AT74</f>
        <v>-817000</v>
      </c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</row>
    <row r="75" spans="1:101" s="14" customFormat="1" ht="25.5" customHeight="1" x14ac:dyDescent="0.2">
      <c r="B75" s="81" t="s">
        <v>43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78"/>
      <c r="AE75" s="78"/>
      <c r="AF75" s="78"/>
      <c r="AG75" s="78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4">
        <v>22326280.07</v>
      </c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>
        <v>11603322.73</v>
      </c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15">
        <f t="shared" si="20"/>
        <v>-10722957.34</v>
      </c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</row>
    <row r="76" spans="1:101" s="14" customFormat="1" ht="25.5" customHeight="1" x14ac:dyDescent="0.2">
      <c r="B76" s="81" t="s">
        <v>57</v>
      </c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78"/>
      <c r="AE76" s="78"/>
      <c r="AF76" s="78"/>
      <c r="AG76" s="78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4">
        <v>3086220</v>
      </c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>
        <v>1957432.19</v>
      </c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15">
        <f t="shared" ref="CF76" si="21">BN76-AT76</f>
        <v>-1128787.81</v>
      </c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</row>
    <row r="77" spans="1:101" s="14" customFormat="1" ht="21.75" customHeight="1" x14ac:dyDescent="0.2">
      <c r="B77" s="82" t="s">
        <v>5</v>
      </c>
      <c r="C77" s="82"/>
      <c r="D77" s="82"/>
      <c r="E77" s="82"/>
      <c r="F77" s="82"/>
      <c r="G77" s="82"/>
      <c r="H77" s="82"/>
      <c r="I77" s="82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52"/>
      <c r="AE77" s="56"/>
      <c r="AF77" s="56"/>
      <c r="AG77" s="56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62">
        <v>780000</v>
      </c>
      <c r="AU77" s="62"/>
      <c r="AV77" s="62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1"/>
      <c r="BM77" s="51"/>
      <c r="BN77" s="62">
        <v>348610</v>
      </c>
      <c r="BO77" s="62"/>
      <c r="BP77" s="62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41"/>
      <c r="CF77" s="15">
        <f t="shared" si="20"/>
        <v>-431390</v>
      </c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</row>
    <row r="78" spans="1:101" s="14" customFormat="1" ht="23.25" customHeight="1" x14ac:dyDescent="0.2">
      <c r="B78" s="82" t="s">
        <v>6</v>
      </c>
      <c r="C78" s="82"/>
      <c r="D78" s="82"/>
      <c r="E78" s="82"/>
      <c r="F78" s="82"/>
      <c r="G78" s="82"/>
      <c r="H78" s="82"/>
      <c r="I78" s="82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52"/>
      <c r="AE78" s="56"/>
      <c r="AF78" s="56"/>
      <c r="AG78" s="56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62">
        <v>17000</v>
      </c>
      <c r="AU78" s="62"/>
      <c r="AV78" s="62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1"/>
      <c r="BM78" s="51"/>
      <c r="BN78" s="62">
        <v>0</v>
      </c>
      <c r="BO78" s="62"/>
      <c r="BP78" s="62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41"/>
      <c r="CF78" s="15">
        <f t="shared" si="20"/>
        <v>-17000</v>
      </c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</row>
    <row r="79" spans="1:101" s="14" customFormat="1" ht="19.5" customHeight="1" x14ac:dyDescent="0.2">
      <c r="B79" s="82" t="s">
        <v>7</v>
      </c>
      <c r="C79" s="82"/>
      <c r="D79" s="82"/>
      <c r="E79" s="82"/>
      <c r="F79" s="82"/>
      <c r="G79" s="82"/>
      <c r="H79" s="82"/>
      <c r="I79" s="82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52"/>
      <c r="AE79" s="56"/>
      <c r="AF79" s="56"/>
      <c r="AG79" s="56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62">
        <v>340000</v>
      </c>
      <c r="AU79" s="62"/>
      <c r="AV79" s="62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1"/>
      <c r="BM79" s="51"/>
      <c r="BN79" s="63">
        <v>190000</v>
      </c>
      <c r="BO79" s="63"/>
      <c r="BP79" s="63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21"/>
      <c r="CF79" s="15">
        <f t="shared" ref="CF79" si="22">BN79-AT79</f>
        <v>-150000</v>
      </c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</row>
    <row r="80" spans="1:101" s="14" customFormat="1" ht="19.5" customHeight="1" x14ac:dyDescent="0.2">
      <c r="B80" s="82" t="s">
        <v>65</v>
      </c>
      <c r="C80" s="82"/>
      <c r="D80" s="82"/>
      <c r="E80" s="82"/>
      <c r="F80" s="82"/>
      <c r="G80" s="82"/>
      <c r="H80" s="82"/>
      <c r="I80" s="82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52"/>
      <c r="AE80" s="56"/>
      <c r="AF80" s="56"/>
      <c r="AG80" s="56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62"/>
      <c r="AU80" s="62"/>
      <c r="AV80" s="62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1"/>
      <c r="BM80" s="51"/>
      <c r="BN80" s="63"/>
      <c r="BO80" s="63"/>
      <c r="BP80" s="63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21"/>
      <c r="CF80" s="15">
        <f t="shared" si="20"/>
        <v>0</v>
      </c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</row>
    <row r="81" spans="2:101" s="14" customFormat="1" x14ac:dyDescent="0.2">
      <c r="B81" s="82" t="s">
        <v>0</v>
      </c>
      <c r="C81" s="82"/>
      <c r="D81" s="82"/>
      <c r="E81" s="82"/>
      <c r="F81" s="82"/>
      <c r="G81" s="82"/>
      <c r="H81" s="82"/>
      <c r="I81" s="82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52"/>
      <c r="AE81" s="56"/>
      <c r="AF81" s="56"/>
      <c r="AG81" s="56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62">
        <v>8478665</v>
      </c>
      <c r="AU81" s="62"/>
      <c r="AV81" s="62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1"/>
      <c r="BM81" s="51"/>
      <c r="BN81" s="63">
        <v>5109483.33</v>
      </c>
      <c r="BO81" s="63"/>
      <c r="BP81" s="63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21"/>
      <c r="CF81" s="15">
        <f t="shared" si="20"/>
        <v>-3369181.67</v>
      </c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</row>
    <row r="82" spans="2:101" s="14" customFormat="1" x14ac:dyDescent="0.2">
      <c r="B82" s="82" t="s">
        <v>8</v>
      </c>
      <c r="C82" s="82"/>
      <c r="D82" s="82"/>
      <c r="E82" s="82"/>
      <c r="F82" s="82"/>
      <c r="G82" s="82"/>
      <c r="H82" s="82"/>
      <c r="I82" s="82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52"/>
      <c r="AE82" s="56"/>
      <c r="AF82" s="56"/>
      <c r="AG82" s="56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62">
        <v>52918328.119999997</v>
      </c>
      <c r="AU82" s="62"/>
      <c r="AV82" s="62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1"/>
      <c r="BM82" s="51"/>
      <c r="BN82" s="63">
        <v>44086144.329999998</v>
      </c>
      <c r="BO82" s="63"/>
      <c r="BP82" s="63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21"/>
      <c r="CF82" s="15">
        <f t="shared" si="20"/>
        <v>-8832183.7899999991</v>
      </c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</row>
    <row r="83" spans="2:101" s="14" customFormat="1" ht="13.15" customHeight="1" x14ac:dyDescent="0.2">
      <c r="B83" s="80" t="s">
        <v>70</v>
      </c>
      <c r="C83" s="80"/>
      <c r="D83" s="80"/>
      <c r="E83" s="80"/>
      <c r="F83" s="80"/>
      <c r="G83" s="80"/>
      <c r="H83" s="80"/>
      <c r="I83" s="80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52"/>
      <c r="AE83" s="56"/>
      <c r="AF83" s="56"/>
      <c r="AG83" s="56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62">
        <v>1620981.55</v>
      </c>
      <c r="AU83" s="62"/>
      <c r="AV83" s="62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1"/>
      <c r="BM83" s="51"/>
      <c r="BN83" s="63">
        <v>0</v>
      </c>
      <c r="BO83" s="63"/>
      <c r="BP83" s="63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30"/>
      <c r="CF83" s="27">
        <f t="shared" si="20"/>
        <v>-1620981.55</v>
      </c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</row>
    <row r="84" spans="2:101" s="14" customFormat="1" x14ac:dyDescent="0.2">
      <c r="B84" s="80" t="s">
        <v>9</v>
      </c>
      <c r="C84" s="80"/>
      <c r="D84" s="80"/>
      <c r="E84" s="80"/>
      <c r="F84" s="80"/>
      <c r="G84" s="80"/>
      <c r="H84" s="80"/>
      <c r="I84" s="8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52"/>
      <c r="AE84" s="56"/>
      <c r="AF84" s="56"/>
      <c r="AG84" s="56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62">
        <v>465000</v>
      </c>
      <c r="AU84" s="62"/>
      <c r="AV84" s="62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1"/>
      <c r="BM84" s="51"/>
      <c r="BN84" s="63">
        <v>248295.61</v>
      </c>
      <c r="BO84" s="63"/>
      <c r="BP84" s="63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21"/>
      <c r="CF84" s="15">
        <f t="shared" ref="CF84:CF95" si="23">BN84-AT84</f>
        <v>-216704.39</v>
      </c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</row>
    <row r="85" spans="2:101" s="14" customFormat="1" x14ac:dyDescent="0.2">
      <c r="B85" s="80" t="s">
        <v>10</v>
      </c>
      <c r="C85" s="80"/>
      <c r="D85" s="80"/>
      <c r="E85" s="80"/>
      <c r="F85" s="80"/>
      <c r="G85" s="80"/>
      <c r="H85" s="80"/>
      <c r="I85" s="80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78"/>
      <c r="AE85" s="78"/>
      <c r="AF85" s="78"/>
      <c r="AG85" s="78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4">
        <v>2625174</v>
      </c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>
        <v>757984.41</v>
      </c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18">
        <f t="shared" ref="CF85" si="24">BN85-AT85</f>
        <v>-1867189.5899999999</v>
      </c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</row>
    <row r="86" spans="2:101" s="14" customFormat="1" x14ac:dyDescent="0.2">
      <c r="B86" s="80" t="s">
        <v>64</v>
      </c>
      <c r="C86" s="80"/>
      <c r="D86" s="80"/>
      <c r="E86" s="80"/>
      <c r="F86" s="80"/>
      <c r="G86" s="80"/>
      <c r="H86" s="80"/>
      <c r="I86" s="80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78"/>
      <c r="AE86" s="78"/>
      <c r="AF86" s="78"/>
      <c r="AG86" s="78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4">
        <v>8047000</v>
      </c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>
        <v>5496340</v>
      </c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18">
        <f t="shared" si="23"/>
        <v>-2550660</v>
      </c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</row>
    <row r="87" spans="2:101" s="14" customFormat="1" ht="21.75" customHeight="1" x14ac:dyDescent="0.2">
      <c r="B87" s="80" t="s">
        <v>11</v>
      </c>
      <c r="C87" s="80"/>
      <c r="D87" s="80"/>
      <c r="E87" s="80"/>
      <c r="F87" s="80"/>
      <c r="G87" s="80"/>
      <c r="H87" s="80"/>
      <c r="I87" s="80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52"/>
      <c r="AE87" s="56"/>
      <c r="AF87" s="56"/>
      <c r="AG87" s="56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62">
        <v>122154790.34</v>
      </c>
      <c r="AU87" s="62"/>
      <c r="AV87" s="62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1"/>
      <c r="BM87" s="61"/>
      <c r="BN87" s="62">
        <v>42653151.619999997</v>
      </c>
      <c r="BO87" s="62"/>
      <c r="BP87" s="6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3"/>
      <c r="CF87" s="15">
        <f t="shared" si="23"/>
        <v>-79501638.719999999</v>
      </c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</row>
    <row r="88" spans="2:101" s="14" customFormat="1" ht="21.75" customHeight="1" x14ac:dyDescent="0.2">
      <c r="B88" s="80" t="s">
        <v>58</v>
      </c>
      <c r="C88" s="80"/>
      <c r="D88" s="80"/>
      <c r="E88" s="80"/>
      <c r="F88" s="80"/>
      <c r="G88" s="80"/>
      <c r="H88" s="80"/>
      <c r="I88" s="8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52"/>
      <c r="AE88" s="56"/>
      <c r="AF88" s="56"/>
      <c r="AG88" s="56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62">
        <v>24013931.710000001</v>
      </c>
      <c r="AU88" s="62"/>
      <c r="AV88" s="62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1"/>
      <c r="BM88" s="61"/>
      <c r="BN88" s="62">
        <v>5099148.34</v>
      </c>
      <c r="BO88" s="62"/>
      <c r="BP88" s="6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3"/>
      <c r="CF88" s="15">
        <f t="shared" ref="CF88" si="25">BN88-AT88</f>
        <v>-18914783.370000001</v>
      </c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</row>
    <row r="89" spans="2:101" s="14" customFormat="1" ht="21.75" customHeight="1" x14ac:dyDescent="0.2">
      <c r="B89" s="80" t="s">
        <v>59</v>
      </c>
      <c r="C89" s="80"/>
      <c r="D89" s="80"/>
      <c r="E89" s="80"/>
      <c r="F89" s="80"/>
      <c r="G89" s="80"/>
      <c r="H89" s="80"/>
      <c r="I89" s="8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52"/>
      <c r="AE89" s="56"/>
      <c r="AF89" s="56"/>
      <c r="AG89" s="56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62">
        <v>150000</v>
      </c>
      <c r="AU89" s="62"/>
      <c r="AV89" s="62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1"/>
      <c r="BM89" s="61"/>
      <c r="BN89" s="62">
        <v>51000</v>
      </c>
      <c r="BO89" s="62"/>
      <c r="BP89" s="6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3"/>
      <c r="CF89" s="15">
        <f t="shared" ref="CF89:CF90" si="26">BN89-AT89</f>
        <v>-99000</v>
      </c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</row>
    <row r="90" spans="2:101" s="14" customFormat="1" x14ac:dyDescent="0.2">
      <c r="B90" s="77" t="s">
        <v>66</v>
      </c>
      <c r="C90" s="77"/>
      <c r="D90" s="77"/>
      <c r="E90" s="77"/>
      <c r="F90" s="77"/>
      <c r="G90" s="77"/>
      <c r="H90" s="77"/>
      <c r="I90" s="77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52"/>
      <c r="AE90" s="56"/>
      <c r="AF90" s="56"/>
      <c r="AG90" s="56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62">
        <v>120000</v>
      </c>
      <c r="AU90" s="62"/>
      <c r="AV90" s="62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1"/>
      <c r="BM90" s="61"/>
      <c r="BN90" s="62">
        <v>120000</v>
      </c>
      <c r="BO90" s="62"/>
      <c r="BP90" s="6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3"/>
      <c r="CF90" s="15">
        <f t="shared" si="26"/>
        <v>0</v>
      </c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</row>
    <row r="91" spans="2:101" s="14" customFormat="1" x14ac:dyDescent="0.2">
      <c r="B91" s="77" t="s">
        <v>14</v>
      </c>
      <c r="C91" s="77"/>
      <c r="D91" s="77"/>
      <c r="E91" s="77"/>
      <c r="F91" s="77"/>
      <c r="G91" s="77"/>
      <c r="H91" s="77"/>
      <c r="I91" s="77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52"/>
      <c r="AE91" s="56"/>
      <c r="AF91" s="56"/>
      <c r="AG91" s="56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62">
        <v>950000</v>
      </c>
      <c r="AU91" s="62"/>
      <c r="AV91" s="62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1"/>
      <c r="BM91" s="61"/>
      <c r="BN91" s="62">
        <v>673490</v>
      </c>
      <c r="BO91" s="62"/>
      <c r="BP91" s="6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3"/>
      <c r="CF91" s="15">
        <f t="shared" si="23"/>
        <v>-276510</v>
      </c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</row>
    <row r="92" spans="2:101" s="14" customFormat="1" x14ac:dyDescent="0.2">
      <c r="B92" s="77" t="s">
        <v>67</v>
      </c>
      <c r="C92" s="77"/>
      <c r="D92" s="77"/>
      <c r="E92" s="77"/>
      <c r="F92" s="77"/>
      <c r="G92" s="77"/>
      <c r="H92" s="77"/>
      <c r="I92" s="77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52"/>
      <c r="AE92" s="56"/>
      <c r="AF92" s="56"/>
      <c r="AG92" s="56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62">
        <v>118853.91</v>
      </c>
      <c r="AU92" s="62"/>
      <c r="AV92" s="62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1"/>
      <c r="BM92" s="61"/>
      <c r="BN92" s="62">
        <v>118853.91</v>
      </c>
      <c r="BO92" s="62"/>
      <c r="BP92" s="6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3"/>
      <c r="CF92" s="15">
        <f t="shared" ref="CF92" si="27">BN92-AT92</f>
        <v>0</v>
      </c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</row>
    <row r="93" spans="2:101" s="14" customFormat="1" x14ac:dyDescent="0.2">
      <c r="B93" s="77" t="s">
        <v>13</v>
      </c>
      <c r="C93" s="77"/>
      <c r="D93" s="77"/>
      <c r="E93" s="77"/>
      <c r="F93" s="77"/>
      <c r="G93" s="77"/>
      <c r="H93" s="77"/>
      <c r="I93" s="77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52"/>
      <c r="AE93" s="56"/>
      <c r="AF93" s="56"/>
      <c r="AG93" s="56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62">
        <v>72000</v>
      </c>
      <c r="AU93" s="62"/>
      <c r="AV93" s="62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1"/>
      <c r="BM93" s="61"/>
      <c r="BN93" s="62">
        <v>54000</v>
      </c>
      <c r="BO93" s="62"/>
      <c r="BP93" s="6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3"/>
      <c r="CF93" s="15">
        <f t="shared" si="23"/>
        <v>-18000</v>
      </c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</row>
    <row r="94" spans="2:101" s="14" customFormat="1" x14ac:dyDescent="0.2">
      <c r="B94" s="77" t="s">
        <v>12</v>
      </c>
      <c r="C94" s="77"/>
      <c r="D94" s="77"/>
      <c r="E94" s="77"/>
      <c r="F94" s="77"/>
      <c r="G94" s="77"/>
      <c r="H94" s="77"/>
      <c r="I94" s="7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78"/>
      <c r="AE94" s="78"/>
      <c r="AF94" s="78"/>
      <c r="AG94" s="78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4">
        <v>170000</v>
      </c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>
        <v>127000</v>
      </c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18">
        <f t="shared" si="23"/>
        <v>-43000</v>
      </c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</row>
    <row r="95" spans="2:101" s="14" customFormat="1" ht="12.75" customHeight="1" x14ac:dyDescent="0.2">
      <c r="B95" s="77" t="s">
        <v>48</v>
      </c>
      <c r="C95" s="77"/>
      <c r="D95" s="77"/>
      <c r="E95" s="77"/>
      <c r="F95" s="77"/>
      <c r="G95" s="77"/>
      <c r="H95" s="77"/>
      <c r="I95" s="77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52"/>
      <c r="AE95" s="56"/>
      <c r="AF95" s="56"/>
      <c r="AG95" s="56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62">
        <v>183000</v>
      </c>
      <c r="AU95" s="62"/>
      <c r="AV95" s="62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1"/>
      <c r="BM95" s="61"/>
      <c r="BN95" s="62">
        <v>183000</v>
      </c>
      <c r="BO95" s="62"/>
      <c r="BP95" s="6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3"/>
      <c r="CF95" s="15">
        <f t="shared" si="23"/>
        <v>0</v>
      </c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</row>
    <row r="96" spans="2:101" x14ac:dyDescent="0.2">
      <c r="B96" s="110"/>
      <c r="C96" s="110"/>
      <c r="D96" s="110"/>
      <c r="E96" s="110"/>
      <c r="F96" s="110"/>
      <c r="G96" s="110"/>
      <c r="H96" s="110"/>
      <c r="I96" s="110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4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</row>
    <row r="97" spans="2:84" x14ac:dyDescent="0.2">
      <c r="B97" s="110"/>
      <c r="C97" s="110"/>
      <c r="D97" s="110"/>
      <c r="E97" s="110"/>
      <c r="F97" s="110"/>
      <c r="G97" s="110"/>
      <c r="H97" s="110"/>
      <c r="I97" s="110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</row>
    <row r="98" spans="2:84" x14ac:dyDescent="0.2">
      <c r="B98" s="26"/>
      <c r="C98" s="26"/>
      <c r="D98" s="26"/>
      <c r="E98" s="26"/>
      <c r="F98" s="26"/>
      <c r="G98" s="26"/>
      <c r="H98" s="26"/>
      <c r="I98" s="26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</row>
  </sheetData>
  <mergeCells count="459">
    <mergeCell ref="CF52:CW52"/>
    <mergeCell ref="CF55:CW55"/>
    <mergeCell ref="B55:AC55"/>
    <mergeCell ref="AD55:AG55"/>
    <mergeCell ref="AH55:AS55"/>
    <mergeCell ref="AT55:BM55"/>
    <mergeCell ref="BN55:CE55"/>
    <mergeCell ref="B58:AC58"/>
    <mergeCell ref="B63:AC63"/>
    <mergeCell ref="AH63:AS63"/>
    <mergeCell ref="AT63:BK63"/>
    <mergeCell ref="BN63:CD63"/>
    <mergeCell ref="CF63:CW63"/>
    <mergeCell ref="CF54:CW54"/>
    <mergeCell ref="AD56:AG56"/>
    <mergeCell ref="B60:AC60"/>
    <mergeCell ref="AH60:AS60"/>
    <mergeCell ref="AT60:BK60"/>
    <mergeCell ref="BN60:CD60"/>
    <mergeCell ref="CF60:CW60"/>
    <mergeCell ref="B61:AC61"/>
    <mergeCell ref="AH61:AS61"/>
    <mergeCell ref="AT61:BK61"/>
    <mergeCell ref="BN61:CD61"/>
    <mergeCell ref="AD52:AG52"/>
    <mergeCell ref="AH52:AS52"/>
    <mergeCell ref="AT52:BM52"/>
    <mergeCell ref="BN52:CE52"/>
    <mergeCell ref="B66:AC66"/>
    <mergeCell ref="AH66:AS66"/>
    <mergeCell ref="AT66:BK66"/>
    <mergeCell ref="BN66:CD66"/>
    <mergeCell ref="BN76:CE76"/>
    <mergeCell ref="AT58:BK58"/>
    <mergeCell ref="BN58:CD58"/>
    <mergeCell ref="AT67:BK67"/>
    <mergeCell ref="BN67:CD67"/>
    <mergeCell ref="B65:AC65"/>
    <mergeCell ref="AH65:AS65"/>
    <mergeCell ref="AT65:BK65"/>
    <mergeCell ref="BN65:CD65"/>
    <mergeCell ref="B76:AC76"/>
    <mergeCell ref="B56:AC56"/>
    <mergeCell ref="CF66:CW66"/>
    <mergeCell ref="BN62:CD62"/>
    <mergeCell ref="B48:AC48"/>
    <mergeCell ref="AH48:AS48"/>
    <mergeCell ref="AT48:BK48"/>
    <mergeCell ref="BN48:CD48"/>
    <mergeCell ref="AH94:AS94"/>
    <mergeCell ref="AD54:AG54"/>
    <mergeCell ref="AH54:AS54"/>
    <mergeCell ref="AT54:BM54"/>
    <mergeCell ref="BN54:CE54"/>
    <mergeCell ref="BN94:CE94"/>
    <mergeCell ref="B88:I88"/>
    <mergeCell ref="B57:AC57"/>
    <mergeCell ref="AH57:AS57"/>
    <mergeCell ref="AT57:BK57"/>
    <mergeCell ref="BN57:CD57"/>
    <mergeCell ref="CF57:CW57"/>
    <mergeCell ref="B51:AC51"/>
    <mergeCell ref="AH56:AS56"/>
    <mergeCell ref="AT56:BM56"/>
    <mergeCell ref="CF51:CW51"/>
    <mergeCell ref="B83:I83"/>
    <mergeCell ref="AT83:AV83"/>
    <mergeCell ref="CF62:CW62"/>
    <mergeCell ref="B59:AC59"/>
    <mergeCell ref="AH59:AS59"/>
    <mergeCell ref="AT59:BK59"/>
    <mergeCell ref="BN59:CD59"/>
    <mergeCell ref="CF59:CW59"/>
    <mergeCell ref="B62:AC62"/>
    <mergeCell ref="B34:AC34"/>
    <mergeCell ref="AD34:AG34"/>
    <mergeCell ref="AH34:AS34"/>
    <mergeCell ref="AT34:BM34"/>
    <mergeCell ref="BN34:CE34"/>
    <mergeCell ref="CF34:CW34"/>
    <mergeCell ref="B53:AC53"/>
    <mergeCell ref="AD53:AG53"/>
    <mergeCell ref="AH53:AS53"/>
    <mergeCell ref="AT53:BM53"/>
    <mergeCell ref="BN53:CE53"/>
    <mergeCell ref="CF53:CW53"/>
    <mergeCell ref="B54:AC54"/>
    <mergeCell ref="CF45:CW45"/>
    <mergeCell ref="CF56:CW56"/>
    <mergeCell ref="B46:AC46"/>
    <mergeCell ref="B52:AC52"/>
    <mergeCell ref="B97:I97"/>
    <mergeCell ref="AT95:AV95"/>
    <mergeCell ref="BN95:BP95"/>
    <mergeCell ref="B96:I96"/>
    <mergeCell ref="B95:I95"/>
    <mergeCell ref="BN70:BP70"/>
    <mergeCell ref="B71:I71"/>
    <mergeCell ref="AT71:AV71"/>
    <mergeCell ref="BN71:BP71"/>
    <mergeCell ref="B80:I80"/>
    <mergeCell ref="AT80:AV80"/>
    <mergeCell ref="BN80:BP80"/>
    <mergeCell ref="B81:I81"/>
    <mergeCell ref="AT81:AV81"/>
    <mergeCell ref="BN81:BP81"/>
    <mergeCell ref="B93:I93"/>
    <mergeCell ref="AT93:AV93"/>
    <mergeCell ref="BN93:BP93"/>
    <mergeCell ref="B79:I79"/>
    <mergeCell ref="B94:I94"/>
    <mergeCell ref="AD94:AG94"/>
    <mergeCell ref="AT94:BM94"/>
    <mergeCell ref="AT79:AV79"/>
    <mergeCell ref="BN79:BP79"/>
    <mergeCell ref="C1:BN1"/>
    <mergeCell ref="B86:I86"/>
    <mergeCell ref="B87:I87"/>
    <mergeCell ref="AT68:AV68"/>
    <mergeCell ref="BN68:BP68"/>
    <mergeCell ref="B68:AC68"/>
    <mergeCell ref="B70:I70"/>
    <mergeCell ref="AT70:AV70"/>
    <mergeCell ref="AT51:BK51"/>
    <mergeCell ref="BN51:CD51"/>
    <mergeCell ref="B69:AC69"/>
    <mergeCell ref="B72:I72"/>
    <mergeCell ref="AT72:AV72"/>
    <mergeCell ref="BN72:BP72"/>
    <mergeCell ref="BN78:BP78"/>
    <mergeCell ref="B73:I73"/>
    <mergeCell ref="AT87:AV87"/>
    <mergeCell ref="B78:I78"/>
    <mergeCell ref="AT78:AV78"/>
    <mergeCell ref="AT62:BK62"/>
    <mergeCell ref="AT77:AV77"/>
    <mergeCell ref="B82:I82"/>
    <mergeCell ref="B67:AC67"/>
    <mergeCell ref="AH67:AS67"/>
    <mergeCell ref="AH58:AS58"/>
    <mergeCell ref="CF58:CW58"/>
    <mergeCell ref="AT46:BK46"/>
    <mergeCell ref="BN46:CD46"/>
    <mergeCell ref="CF46:CW46"/>
    <mergeCell ref="CF27:CW27"/>
    <mergeCell ref="B26:AC26"/>
    <mergeCell ref="AH26:AS26"/>
    <mergeCell ref="AT26:BK26"/>
    <mergeCell ref="BN26:CD26"/>
    <mergeCell ref="CF26:CW26"/>
    <mergeCell ref="BN43:CD43"/>
    <mergeCell ref="B41:AC41"/>
    <mergeCell ref="AD41:AG41"/>
    <mergeCell ref="AH41:AS41"/>
    <mergeCell ref="AT41:BM41"/>
    <mergeCell ref="AT35:BM35"/>
    <mergeCell ref="BN35:CE35"/>
    <mergeCell ref="CF38:CW38"/>
    <mergeCell ref="CF35:CW35"/>
    <mergeCell ref="B31:AC31"/>
    <mergeCell ref="AD31:AG31"/>
    <mergeCell ref="AH31:AS31"/>
    <mergeCell ref="CF47:CW47"/>
    <mergeCell ref="AH51:AS51"/>
    <mergeCell ref="B28:AC28"/>
    <mergeCell ref="AH28:AS28"/>
    <mergeCell ref="AT28:BK28"/>
    <mergeCell ref="BN28:CD28"/>
    <mergeCell ref="CF28:CW28"/>
    <mergeCell ref="AH42:AS42"/>
    <mergeCell ref="AT44:BK44"/>
    <mergeCell ref="BN44:CD44"/>
    <mergeCell ref="CF44:CW44"/>
    <mergeCell ref="B43:AC43"/>
    <mergeCell ref="AH43:AS43"/>
    <mergeCell ref="AT43:BK43"/>
    <mergeCell ref="AH46:AS46"/>
    <mergeCell ref="B50:AC50"/>
    <mergeCell ref="AH50:AS50"/>
    <mergeCell ref="AT50:BK50"/>
    <mergeCell ref="BN50:CD50"/>
    <mergeCell ref="CF50:CW50"/>
    <mergeCell ref="B47:AC47"/>
    <mergeCell ref="AH47:AS47"/>
    <mergeCell ref="AT47:BK47"/>
    <mergeCell ref="BN47:CD47"/>
    <mergeCell ref="B29:I29"/>
    <mergeCell ref="B27:AC27"/>
    <mergeCell ref="AD27:AG27"/>
    <mergeCell ref="AH27:AS27"/>
    <mergeCell ref="AT27:BM27"/>
    <mergeCell ref="BN27:CE27"/>
    <mergeCell ref="BN36:CE36"/>
    <mergeCell ref="CF36:CW36"/>
    <mergeCell ref="B37:AC37"/>
    <mergeCell ref="AT39:BM39"/>
    <mergeCell ref="BN39:CE39"/>
    <mergeCell ref="CF39:CW39"/>
    <mergeCell ref="BN31:CE31"/>
    <mergeCell ref="CF31:CW31"/>
    <mergeCell ref="AT31:BM31"/>
    <mergeCell ref="AD33:AG33"/>
    <mergeCell ref="AH33:AS33"/>
    <mergeCell ref="AT29:AV29"/>
    <mergeCell ref="BN29:BP29"/>
    <mergeCell ref="B24:AC24"/>
    <mergeCell ref="AD24:AG24"/>
    <mergeCell ref="AH24:AS24"/>
    <mergeCell ref="AT24:BM24"/>
    <mergeCell ref="BN24:CE24"/>
    <mergeCell ref="CF24:CW24"/>
    <mergeCell ref="B25:AC25"/>
    <mergeCell ref="AH25:AS25"/>
    <mergeCell ref="AT25:BK25"/>
    <mergeCell ref="BN25:CD25"/>
    <mergeCell ref="CF25:CW25"/>
    <mergeCell ref="B22:AC22"/>
    <mergeCell ref="AD22:AG22"/>
    <mergeCell ref="AH22:AS22"/>
    <mergeCell ref="AT22:BM22"/>
    <mergeCell ref="BN22:CE22"/>
    <mergeCell ref="CF22:CW22"/>
    <mergeCell ref="B23:AC23"/>
    <mergeCell ref="AD23:AG23"/>
    <mergeCell ref="AH23:AS23"/>
    <mergeCell ref="AT23:BM23"/>
    <mergeCell ref="BN23:CE23"/>
    <mergeCell ref="CF23:CW23"/>
    <mergeCell ref="B20:AC20"/>
    <mergeCell ref="AD20:AG20"/>
    <mergeCell ref="AH20:AS20"/>
    <mergeCell ref="AT20:BM20"/>
    <mergeCell ref="BN20:CE20"/>
    <mergeCell ref="CF20:CW20"/>
    <mergeCell ref="B21:AC21"/>
    <mergeCell ref="AD21:AG21"/>
    <mergeCell ref="AH21:AS21"/>
    <mergeCell ref="AT21:BM21"/>
    <mergeCell ref="BN21:CE21"/>
    <mergeCell ref="CF21:CW21"/>
    <mergeCell ref="AH18:AS18"/>
    <mergeCell ref="AT18:BM18"/>
    <mergeCell ref="BN18:CE18"/>
    <mergeCell ref="CF18:CW18"/>
    <mergeCell ref="B19:AC19"/>
    <mergeCell ref="AD19:AG19"/>
    <mergeCell ref="AH19:AS19"/>
    <mergeCell ref="AT19:BM19"/>
    <mergeCell ref="BN19:CE19"/>
    <mergeCell ref="CF19:CW19"/>
    <mergeCell ref="B18:AC18"/>
    <mergeCell ref="AD18:AG18"/>
    <mergeCell ref="B11:AC11"/>
    <mergeCell ref="AD11:AG11"/>
    <mergeCell ref="AH11:AS11"/>
    <mergeCell ref="AT11:BM11"/>
    <mergeCell ref="BN11:CE11"/>
    <mergeCell ref="CF11:CW11"/>
    <mergeCell ref="B15:AC15"/>
    <mergeCell ref="AD15:AG15"/>
    <mergeCell ref="AH15:AS15"/>
    <mergeCell ref="AT15:BM15"/>
    <mergeCell ref="BN15:CE15"/>
    <mergeCell ref="CF15:CW15"/>
    <mergeCell ref="B12:AC12"/>
    <mergeCell ref="AD12:AG12"/>
    <mergeCell ref="AH12:AS12"/>
    <mergeCell ref="AT12:BM12"/>
    <mergeCell ref="BN12:CE12"/>
    <mergeCell ref="CF12:CW12"/>
    <mergeCell ref="B13:AC13"/>
    <mergeCell ref="AD13:AG13"/>
    <mergeCell ref="AH13:AS13"/>
    <mergeCell ref="AT13:BM13"/>
    <mergeCell ref="BN13:CE13"/>
    <mergeCell ref="CF13:CW13"/>
    <mergeCell ref="B9:AC9"/>
    <mergeCell ref="AD9:AG9"/>
    <mergeCell ref="AH9:AS9"/>
    <mergeCell ref="AT9:BM9"/>
    <mergeCell ref="BN9:CE9"/>
    <mergeCell ref="CF9:CW9"/>
    <mergeCell ref="B10:AC10"/>
    <mergeCell ref="AD10:AG10"/>
    <mergeCell ref="AH10:AS10"/>
    <mergeCell ref="AT10:BM10"/>
    <mergeCell ref="BN10:CE10"/>
    <mergeCell ref="CF10:CW10"/>
    <mergeCell ref="B7:AC7"/>
    <mergeCell ref="AD7:AG7"/>
    <mergeCell ref="AH7:AS7"/>
    <mergeCell ref="AT7:BM7"/>
    <mergeCell ref="BN7:CE7"/>
    <mergeCell ref="CF7:CW7"/>
    <mergeCell ref="B8:AC8"/>
    <mergeCell ref="AD8:AG8"/>
    <mergeCell ref="AH8:AS8"/>
    <mergeCell ref="AT8:BM8"/>
    <mergeCell ref="BN8:CE8"/>
    <mergeCell ref="CF8:CW8"/>
    <mergeCell ref="B5:AC5"/>
    <mergeCell ref="AD5:AG5"/>
    <mergeCell ref="AH5:AS5"/>
    <mergeCell ref="AT5:BM5"/>
    <mergeCell ref="BN5:CE5"/>
    <mergeCell ref="CF5:CW5"/>
    <mergeCell ref="B6:AC6"/>
    <mergeCell ref="AD6:AG6"/>
    <mergeCell ref="AH6:AS6"/>
    <mergeCell ref="AT6:BM6"/>
    <mergeCell ref="BN6:CE6"/>
    <mergeCell ref="CF6:CW6"/>
    <mergeCell ref="B3:AC3"/>
    <mergeCell ref="AD3:AG3"/>
    <mergeCell ref="AH3:AS3"/>
    <mergeCell ref="AT3:BM3"/>
    <mergeCell ref="BN3:CE3"/>
    <mergeCell ref="CF3:CW3"/>
    <mergeCell ref="B4:AC4"/>
    <mergeCell ref="AD4:AG4"/>
    <mergeCell ref="AH4:AS4"/>
    <mergeCell ref="AT4:BM4"/>
    <mergeCell ref="BN4:CE4"/>
    <mergeCell ref="CF4:CW4"/>
    <mergeCell ref="CF67:CW67"/>
    <mergeCell ref="B30:I30"/>
    <mergeCell ref="AT30:AV30"/>
    <mergeCell ref="BN30:BP30"/>
    <mergeCell ref="AT42:BM42"/>
    <mergeCell ref="BN42:CE42"/>
    <mergeCell ref="CF42:CW42"/>
    <mergeCell ref="B40:AC40"/>
    <mergeCell ref="AD40:AG40"/>
    <mergeCell ref="AH40:AS40"/>
    <mergeCell ref="BN56:CE56"/>
    <mergeCell ref="CF43:CW43"/>
    <mergeCell ref="B45:AC45"/>
    <mergeCell ref="AD45:AG45"/>
    <mergeCell ref="AH45:AS45"/>
    <mergeCell ref="AT45:BM45"/>
    <mergeCell ref="BN45:CE45"/>
    <mergeCell ref="BN64:CD64"/>
    <mergeCell ref="B39:AC39"/>
    <mergeCell ref="AD39:AG39"/>
    <mergeCell ref="AH39:AS39"/>
    <mergeCell ref="AT40:BM40"/>
    <mergeCell ref="BN40:CE40"/>
    <mergeCell ref="CF40:CW40"/>
    <mergeCell ref="AT69:AV69"/>
    <mergeCell ref="B84:I84"/>
    <mergeCell ref="B85:I85"/>
    <mergeCell ref="AD85:AG85"/>
    <mergeCell ref="AH62:AS62"/>
    <mergeCell ref="B64:AC64"/>
    <mergeCell ref="AH64:AS64"/>
    <mergeCell ref="AT64:BK64"/>
    <mergeCell ref="AH85:AS85"/>
    <mergeCell ref="AT85:BM85"/>
    <mergeCell ref="B74:I74"/>
    <mergeCell ref="AT74:AV74"/>
    <mergeCell ref="B77:I77"/>
    <mergeCell ref="AT76:BM76"/>
    <mergeCell ref="AT73:AV73"/>
    <mergeCell ref="BN73:BP73"/>
    <mergeCell ref="BN85:CE85"/>
    <mergeCell ref="AT84:AV84"/>
    <mergeCell ref="BN84:BP84"/>
    <mergeCell ref="B75:AC75"/>
    <mergeCell ref="AD75:AG75"/>
    <mergeCell ref="AH75:AS75"/>
    <mergeCell ref="AT75:BM75"/>
    <mergeCell ref="BN75:CE75"/>
    <mergeCell ref="BN77:BP77"/>
    <mergeCell ref="AD76:AG76"/>
    <mergeCell ref="AH76:AS76"/>
    <mergeCell ref="BN83:BP83"/>
    <mergeCell ref="BN17:CE17"/>
    <mergeCell ref="CF17:CW17"/>
    <mergeCell ref="BN69:BP69"/>
    <mergeCell ref="B92:I92"/>
    <mergeCell ref="AT92:AV92"/>
    <mergeCell ref="BN92:BP92"/>
    <mergeCell ref="AT91:AV91"/>
    <mergeCell ref="BN91:BP91"/>
    <mergeCell ref="AD86:AG86"/>
    <mergeCell ref="AH86:AS86"/>
    <mergeCell ref="B91:I91"/>
    <mergeCell ref="BN87:BP87"/>
    <mergeCell ref="AT88:AV88"/>
    <mergeCell ref="BN88:BP88"/>
    <mergeCell ref="B89:I89"/>
    <mergeCell ref="AT89:AV89"/>
    <mergeCell ref="BN89:BP89"/>
    <mergeCell ref="AT86:BM86"/>
    <mergeCell ref="BN86:CE86"/>
    <mergeCell ref="B90:I90"/>
    <mergeCell ref="AT90:AV90"/>
    <mergeCell ref="BN90:BP90"/>
    <mergeCell ref="AT82:AV82"/>
    <mergeCell ref="BN82:BP82"/>
    <mergeCell ref="CF33:CW33"/>
    <mergeCell ref="AH44:AS44"/>
    <mergeCell ref="B14:AC14"/>
    <mergeCell ref="AD14:AG14"/>
    <mergeCell ref="AH14:AS14"/>
    <mergeCell ref="AT14:BM14"/>
    <mergeCell ref="BN14:CE14"/>
    <mergeCell ref="CF14:CW14"/>
    <mergeCell ref="B32:AC32"/>
    <mergeCell ref="AD32:AG32"/>
    <mergeCell ref="AH32:AS32"/>
    <mergeCell ref="AT32:BM32"/>
    <mergeCell ref="BN32:CE32"/>
    <mergeCell ref="CF32:CW32"/>
    <mergeCell ref="B16:AC16"/>
    <mergeCell ref="AD16:AG16"/>
    <mergeCell ref="AH16:AS16"/>
    <mergeCell ref="AT16:BM16"/>
    <mergeCell ref="BN16:CE16"/>
    <mergeCell ref="CF16:CW16"/>
    <mergeCell ref="B17:AC17"/>
    <mergeCell ref="AD17:AG17"/>
    <mergeCell ref="AH17:AS17"/>
    <mergeCell ref="AT17:BM17"/>
    <mergeCell ref="AT38:BM38"/>
    <mergeCell ref="BN38:CE38"/>
    <mergeCell ref="B33:AC33"/>
    <mergeCell ref="B36:AC36"/>
    <mergeCell ref="AD36:AG36"/>
    <mergeCell ref="AH36:AS36"/>
    <mergeCell ref="AT36:BM36"/>
    <mergeCell ref="B42:AC42"/>
    <mergeCell ref="AD42:AG42"/>
    <mergeCell ref="AT33:BM33"/>
    <mergeCell ref="BN33:CE33"/>
    <mergeCell ref="BN74:BP74"/>
    <mergeCell ref="CF48:CW48"/>
    <mergeCell ref="CF65:CW65"/>
    <mergeCell ref="B35:AC35"/>
    <mergeCell ref="AD35:AG35"/>
    <mergeCell ref="AH35:AS35"/>
    <mergeCell ref="CF64:CW64"/>
    <mergeCell ref="BN41:CE41"/>
    <mergeCell ref="CF41:CW41"/>
    <mergeCell ref="B44:AC44"/>
    <mergeCell ref="B49:AC49"/>
    <mergeCell ref="AH49:AS49"/>
    <mergeCell ref="AT49:BK49"/>
    <mergeCell ref="BN49:CD49"/>
    <mergeCell ref="CF49:CW49"/>
    <mergeCell ref="AD37:AG37"/>
    <mergeCell ref="AH37:AS37"/>
    <mergeCell ref="AT37:BM37"/>
    <mergeCell ref="BN37:CE37"/>
    <mergeCell ref="CF37:CW37"/>
    <mergeCell ref="CF61:CW61"/>
    <mergeCell ref="B38:AC38"/>
    <mergeCell ref="AD38:AG38"/>
    <mergeCell ref="AH38:AS38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LOV</cp:lastModifiedBy>
  <cp:lastPrinted>2025-10-02T08:46:38Z</cp:lastPrinted>
  <dcterms:created xsi:type="dcterms:W3CDTF">2007-09-26T10:24:08Z</dcterms:created>
  <dcterms:modified xsi:type="dcterms:W3CDTF">2025-10-03T06:38:55Z</dcterms:modified>
</cp:coreProperties>
</file>